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<sst xmlns="http://schemas.openxmlformats.org/spreadsheetml/2006/main" count="80" uniqueCount="76">
  <si>
    <t>GOSPODARKA MIESZKANIOWA</t>
  </si>
  <si>
    <t>Gospodarka gruntami i nieruchomościami</t>
  </si>
  <si>
    <t>ADMINISTRACJA PUBLICZNA</t>
  </si>
  <si>
    <t>Domy Pomocy Społecznej</t>
  </si>
  <si>
    <t>RÓŻNE ROZLICZENIA</t>
  </si>
  <si>
    <t>OŚWIATA I WYCHOWANIE</t>
  </si>
  <si>
    <t>Starostwo Powiatowe</t>
  </si>
  <si>
    <t>Wpływy z opłaty komunikacyjnej</t>
  </si>
  <si>
    <t>Pozostałe odsetki</t>
  </si>
  <si>
    <t>Podatek dochodowy od osób fizycznych</t>
  </si>
  <si>
    <t>Wpływy z usług</t>
  </si>
  <si>
    <t>Różne rozliczenia finansowe</t>
  </si>
  <si>
    <t>Dz.</t>
  </si>
  <si>
    <t>WYSZCZEGÓLNIENIE DOCHODU BUDŻETOWEGO</t>
  </si>
  <si>
    <t>Szkoły zawodowe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</si>
  <si>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</si>
  <si>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 xml:space="preserve">POZOSTAŁE  ZADANIA  W  ZAKRESIE  POLITYKI  SPOŁECZNEJ </t>
  </si>
  <si>
    <t xml:space="preserve">Podatek dochodowy od osób prawnych </t>
  </si>
  <si>
    <t>Dochody  jednostek  samorządu  terytorialnego  związane   z  realizacją zadań  z  zakresu  administracji rządowej oraz innych zadań zleconych ustawami</t>
  </si>
  <si>
    <t xml:space="preserve">Powiatowe  Urzędy  Pracy  </t>
  </si>
  <si>
    <t xml:space="preserve">Wpływy  z  opłat  za  koncesje  i  licencje  </t>
  </si>
  <si>
    <t xml:space="preserve">Wpływy  ze  sprzedaży  składników  majątkowych </t>
  </si>
  <si>
    <t>POMOC  SPOŁECZNA</t>
  </si>
  <si>
    <t xml:space="preserve">Udziały powiatów  w pod. stanowiących doch.budżetu państwa </t>
  </si>
  <si>
    <t xml:space="preserve">DOCHODY  OSÓB  FIZYCZNYCH ,PRAWNYCH   I  INNYCH  NIE  POSIADAJĄCYCH  OSOBOWOŚCI  PRAWNEJ </t>
  </si>
  <si>
    <t xml:space="preserve">UZASADNIENIE  ODCHYLEŃ </t>
  </si>
  <si>
    <t xml:space="preserve">% </t>
  </si>
  <si>
    <t>W Y S Z C Z E G Ó L N I E N I E</t>
  </si>
  <si>
    <t xml:space="preserve">WYDATKI  BUDŻETOWE PLANOWANE </t>
  </si>
  <si>
    <t xml:space="preserve">WYDATKI  BUDŻETOWE   WYKONANE   NA   DZIEŃ   31.12.2006   </t>
  </si>
  <si>
    <t xml:space="preserve">Administracja  publiczna </t>
  </si>
  <si>
    <t>Starostwa powiatowe</t>
  </si>
  <si>
    <t xml:space="preserve">Wydatki na  zakupy   inwestycyjne  jednostek  budżetowych </t>
  </si>
  <si>
    <t>%</t>
  </si>
  <si>
    <t>* Omówiono  odchylenia :</t>
  </si>
  <si>
    <t xml:space="preserve">  - od   kwot planowanych   w   budżecie  powyżej   10.000  zł . </t>
  </si>
  <si>
    <t xml:space="preserve">  - powyżej  5 %  planu , </t>
  </si>
  <si>
    <t xml:space="preserve">Wg  rzeczywistych  wpływów   dochodów  skarbu  państwa  z  tytułu  opłat   za  wieczyste   użytkowanie   gruntów  , czynsze ,  najem  i   dzierżawę ,  sprzedaż  majątku   skarbu  państwa i  inne ,    w  których  powiat   ma  ustawowy   udział   25  % .  </t>
  </si>
  <si>
    <t xml:space="preserve">Ponadplanowe  odsetki   bankowe   pozyskiwane z   lokat   środków  pieniężnych   na kontach  powiatu   toruńskiego . </t>
  </si>
  <si>
    <t xml:space="preserve">Dodatkowe  opłaty    za  zajęcie   pasa   ruchu   drogowego pobierane ustawowo  przez  PZD   w  Toruniu.  </t>
  </si>
  <si>
    <t xml:space="preserve">Wpływy   z  tytułu  gospodarowania   zasobami mieszkalnymi  na  terenie  szkoły   w    Gronowie . </t>
  </si>
  <si>
    <t xml:space="preserve">WYDATKI </t>
  </si>
  <si>
    <t xml:space="preserve">DOCHODY </t>
  </si>
  <si>
    <t xml:space="preserve">OMÓWIENIE  ODCHYLEŃ  DOCHODÓW  I   WYDATKÓW   BUDŻETOWYCH </t>
  </si>
  <si>
    <t xml:space="preserve">Wykonanie   planu  zgodne   z  rzeczywistym   zapotrzebowaniem   mieszkańców  powiatu  toruńskiego  .  Szczegółowy  opis   ilościowy ,  w  układzie  porównawczym   do    roku  poprzedniego  prezentowany   jest   w  załączniku  nr   3 </t>
  </si>
  <si>
    <t xml:space="preserve">Wykonanie   planu  zgodne   z  rzeczywistym   zapotrzebowaniem   mieszkańców  powiatu  toruńskiego  .  Szczegółowy  opis   ilościowy ,  w  układzie  porównawczym   do    roku  poprzedniego   prezentowany   jest   w  załączniku  nr   3 </t>
  </si>
  <si>
    <t>Rzeczywista  kwota  odpłatności  mieszkańców  domów  pomocy  społecznej   za  pobyt .</t>
  </si>
  <si>
    <t>Wpływy z lokalnych opłat pobieranych przez jednostki samorządu terytorialnego na podstawie odrębnych ustaw</t>
  </si>
  <si>
    <t xml:space="preserve">Wykonanie   dochodów   podatkowych  wynika   z  udziału  powiatu   w kwocie   podatku  od  osób   fizycznych   wykazanych w  sprawozdawczości  poszczególnych  Urzędów Skarbowych   - od  zatrudnionych  na  terenie   powiatu .Jest  to widoczny wskaźnik   wzrostu   gospodarczego  i   aktywizacji   zawodowej  mieszkańców  powiatu  toruńskiego .  </t>
  </si>
  <si>
    <t xml:space="preserve">                                                                                                                                   Uzyskany  poziom   dochodów związany  jest  z  większą  liczbą  podmiotów  gospodarczych  na  terenie  powiatu  jak  również  większymi  wpłatami   poszczególnych  podmiotów  niż  założono   w   planowaniu   dochodów . </t>
  </si>
  <si>
    <t xml:space="preserve">Dochody   z  najmu   i  dzierżawy </t>
  </si>
  <si>
    <t xml:space="preserve">Dochody   z dzierżawy    w  DPS  Browina w  związku   z trwającym  od   roku  2006  procesem   restrukturyzacji,  i  w  DPS  Dobrzejewice  .   </t>
  </si>
  <si>
    <t>Pozostała   działalność</t>
  </si>
  <si>
    <t xml:space="preserve">Dotacje    celowe   przekazane   z  budżetu  państwa na   zadania  bieżące </t>
  </si>
  <si>
    <t xml:space="preserve">Dotacje    celowe   przekazane   z  budżetu  państwa na   zadania  inwestycyjne </t>
  </si>
  <si>
    <t>Brak  wykonania   -  opis  wyżej .</t>
  </si>
  <si>
    <t>Wykonanie   zgodne   z  rozliczeniem   jednostek  organizacyjnych  powiatu  funkcjonujących   wspólnie   z  Urzędem  Pracy   w   budynku  w  Chełmży przy  ul.  Św.Jana .</t>
  </si>
  <si>
    <t>Zakup  sprzętu   komputerowego w  Starostwie  Powiatowy   w  Toruniu - wg   rozstrzygnięć przetargowych   .</t>
  </si>
  <si>
    <t xml:space="preserve">Transport  i  łączność </t>
  </si>
  <si>
    <t xml:space="preserve">Wydatki inwestycyjne   jednostek   budżetowych </t>
  </si>
  <si>
    <t>Niższa  realizacja  od   zakładanego  planu  .</t>
  </si>
  <si>
    <t>Obsługa papierów wartościowych , kredytów i pożyczek jednostek samorządu terytorialnego</t>
  </si>
  <si>
    <t>Odsetki i dyskonto od krajowych skarbowych papierów wartościowych oraz pożyczek i kredytów</t>
  </si>
  <si>
    <t xml:space="preserve">Zakup materiałów i  usług   pozostałych </t>
  </si>
  <si>
    <t>PROGNOZA  DOCHODÓW  NA   ROK   2007</t>
  </si>
  <si>
    <t xml:space="preserve">WYKONANIE   DOCHODÓW    W ROKU   2007 </t>
  </si>
  <si>
    <t xml:space="preserve">Sprzedaż  majątku prowadzony   w  trakcie  roku   budżetowego ,  bez  dokonania  korekty  planu  dochodów .  Dochody   majątkowe   związane  są z trwającym  procesem  restrukturyzacji   w DPS  Browina  ( początek   wyprzedaży  zbędnego  mienia -  2006  rok ).                                                            Szczegółowy  wykaz  sprzedanego  mienia  prezentowany  jest   w   załączniku   nr   3 . </t>
  </si>
  <si>
    <t xml:space="preserve">Dochody  z  najmu i  dzierżawy </t>
  </si>
  <si>
    <t xml:space="preserve">Wykonanie  wpływów    z    tytułu  administrowania  budynkiem  przy  ul.  Szosa  Chełmińska   30/32 uzależnione  jest  od   rzeczywistego   zużycia  mediów  ,      oraz  rzeczywistych  kosztach   remontów  w   budynku  -   wg  obciążenia sporządzanego przez  Starostwo   Powiatowe  na   poszczególnych  właścicieli  tego  budynku .   </t>
  </si>
  <si>
    <t xml:space="preserve">Wykonanie zgodne   z  zastosowaną przez  Ministerstwo   Zdrowia klasyfikacją   budżetową   do  zadania   realizowanego  przez PO-W   w Głuchowie  .  </t>
  </si>
  <si>
    <t>Rozliczenie   inwestycji   realizowanej  przy  udziale  UE   na   drodze Świerczynki -  Ostaszewo  -  Kowróz  -   do  wysokości   rozstrzygnięć   przetargowych  .</t>
  </si>
  <si>
    <t xml:space="preserve">Promocja   jednostek  samorządu   powiatowego </t>
  </si>
  <si>
    <t>Rzeczywiste  spłaty  odsetek  , zgodne  z  metodologią  obliczania  ,  zawartą   w  poszczególnych  umowach : 1.Kredyt  BOŚ z 2003r.- 35 361 zł.   2.Kredyt  BOŚ z 2004r.- 17 687 zł., 3.Kredyt   BOŚ  z  2005  -  40.954 i  4. Kredyt  PKO  BP -  144.787  zł  z  2006.  Różnica  wynika   z  wielkości   rzeczywistego WIBOR-u  3-M jako  podstawy    naliczenia   obciążeń  .</t>
  </si>
  <si>
    <t>Zał. nr 9 do uchwały Nr 108/08</t>
  </si>
  <si>
    <t>Zarządu Powiatu Toruńskiego</t>
  </si>
  <si>
    <t>z dnia 17 marca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</si>
</sst>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2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u val="single"/>
      <sz val="9"/>
      <name val="Arial CE"/>
      <family val="0"/>
    </font>
    <font>
      <u val="single"/>
      <sz val="6"/>
      <name val="Arial CE"/>
      <family val="0"/>
    </font>
    <font>
      <sz val="6"/>
      <name val="Arial CE"/>
      <family val="0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u val="single"/>
      <sz val="6"/>
      <color indexed="10"/>
      <name val="Arial CE"/>
      <family val="2"/>
    </font>
    <font>
      <b/>
      <sz val="6"/>
      <name val="Arial CE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 shrinkToFit="1"/>
    </xf>
    <xf numFmtId="1" fontId="0" fillId="0" borderId="1" xfId="0" applyNumberFormat="1" applyFont="1" applyBorder="1" applyAlignment="1">
      <alignment vertical="center" wrapText="1" shrinkToFit="1"/>
    </xf>
    <xf numFmtId="3" fontId="9" fillId="0" borderId="1" xfId="0" applyNumberFormat="1" applyFont="1" applyBorder="1" applyAlignment="1">
      <alignment vertical="center" shrinkToFit="1"/>
    </xf>
    <xf numFmtId="1" fontId="0" fillId="0" borderId="1" xfId="0" applyNumberFormat="1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shrinkToFit="1"/>
    </xf>
    <xf numFmtId="1" fontId="0" fillId="2" borderId="1" xfId="0" applyNumberFormat="1" applyFont="1" applyFill="1" applyBorder="1" applyAlignment="1">
      <alignment vertical="center" wrapText="1" shrinkToFit="1"/>
    </xf>
    <xf numFmtId="3" fontId="9" fillId="2" borderId="1" xfId="0" applyNumberFormat="1" applyFont="1" applyFill="1" applyBorder="1" applyAlignment="1">
      <alignment horizontal="center" vertical="center" wrapText="1" shrinkToFit="1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3" fontId="1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9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 wrapText="1"/>
    </xf>
    <xf numFmtId="9" fontId="12" fillId="0" borderId="0" xfId="0" applyNumberFormat="1" applyFont="1" applyAlignment="1">
      <alignment/>
    </xf>
    <xf numFmtId="3" fontId="13" fillId="2" borderId="1" xfId="0" applyNumberFormat="1" applyFont="1" applyFill="1" applyBorder="1" applyAlignment="1">
      <alignment horizontal="center" vertical="center" wrapText="1" shrinkToFit="1"/>
    </xf>
    <xf numFmtId="9" fontId="11" fillId="2" borderId="1" xfId="0" applyNumberFormat="1" applyFont="1" applyFill="1" applyBorder="1" applyAlignment="1">
      <alignment horizontal="center" wrapText="1"/>
    </xf>
    <xf numFmtId="9" fontId="12" fillId="0" borderId="1" xfId="0" applyNumberFormat="1" applyFont="1" applyBorder="1" applyAlignment="1">
      <alignment/>
    </xf>
    <xf numFmtId="9" fontId="13" fillId="0" borderId="1" xfId="0" applyNumberFormat="1" applyFont="1" applyBorder="1" applyAlignment="1">
      <alignment vertical="center" shrinkToFi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/>
    </xf>
    <xf numFmtId="9" fontId="17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left" vertical="center" wrapText="1"/>
    </xf>
    <xf numFmtId="9" fontId="18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horizontal="right" vertical="center" shrinkToFi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56"/>
  <sheetViews>
    <sheetView tabSelected="1" workbookViewId="0" topLeftCell="A10">
      <selection activeCell="B5" sqref="B5"/>
    </sheetView>
  </sheetViews>
  <sheetFormatPr defaultColWidth="9.00390625" defaultRowHeight="12.75"/>
  <cols>
    <col min="1" max="1" width="4.625" style="5" bestFit="1" customWidth="1"/>
    <col min="2" max="2" width="35.00390625" style="6" customWidth="1"/>
    <col min="3" max="3" width="10.75390625" style="1" bestFit="1" customWidth="1"/>
    <col min="4" max="4" width="11.625" style="1" bestFit="1" customWidth="1"/>
    <col min="5" max="5" width="5.00390625" style="41" customWidth="1"/>
    <col min="6" max="6" width="59.625" style="36" customWidth="1"/>
    <col min="7" max="16384" width="9.125" style="1" customWidth="1"/>
  </cols>
  <sheetData>
    <row r="1" ht="12">
      <c r="A1" s="46" t="s">
        <v>73</v>
      </c>
    </row>
    <row r="2" ht="12">
      <c r="A2" s="46" t="s">
        <v>74</v>
      </c>
    </row>
    <row r="3" ht="12">
      <c r="A3" s="46" t="s">
        <v>75</v>
      </c>
    </row>
    <row r="4" ht="12">
      <c r="A4" s="46"/>
    </row>
    <row r="5" ht="12">
      <c r="A5" s="46"/>
    </row>
    <row r="6" ht="12.75">
      <c r="D6" s="47" t="s">
        <v>43</v>
      </c>
    </row>
    <row r="7" ht="12.75">
      <c r="B7" s="48" t="s">
        <v>42</v>
      </c>
    </row>
    <row r="8" spans="1:203" s="2" customFormat="1" ht="48">
      <c r="A8" s="31" t="s">
        <v>12</v>
      </c>
      <c r="B8" s="32" t="s">
        <v>13</v>
      </c>
      <c r="C8" s="33" t="s">
        <v>64</v>
      </c>
      <c r="D8" s="33" t="s">
        <v>65</v>
      </c>
      <c r="E8" s="43" t="s">
        <v>26</v>
      </c>
      <c r="F8" s="34" t="s">
        <v>25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</row>
    <row r="9" spans="1:6" s="4" customFormat="1" ht="12.75">
      <c r="A9" s="7">
        <v>700</v>
      </c>
      <c r="B9" s="8" t="s">
        <v>0</v>
      </c>
      <c r="C9" s="9">
        <f>SUM(C10:C10)</f>
        <v>95000</v>
      </c>
      <c r="D9" s="9">
        <f>SUM(D10:D10)</f>
        <v>285846</v>
      </c>
      <c r="E9" s="44"/>
      <c r="F9" s="37"/>
    </row>
    <row r="10" spans="1:6" s="2" customFormat="1" ht="12.75">
      <c r="A10" s="10"/>
      <c r="B10" s="11" t="s">
        <v>1</v>
      </c>
      <c r="C10" s="12">
        <f>SUM(C11:C12)</f>
        <v>95000</v>
      </c>
      <c r="D10" s="12">
        <f>SUM(D11:D12)</f>
        <v>285846</v>
      </c>
      <c r="E10" s="44"/>
      <c r="F10" s="37"/>
    </row>
    <row r="11" spans="1:6" s="2" customFormat="1" ht="72">
      <c r="A11" s="10"/>
      <c r="B11" s="18" t="s">
        <v>21</v>
      </c>
      <c r="C11" s="15">
        <v>0</v>
      </c>
      <c r="D11" s="15">
        <v>130610</v>
      </c>
      <c r="E11" s="44"/>
      <c r="F11" s="40" t="s">
        <v>66</v>
      </c>
    </row>
    <row r="12" spans="1:6" ht="51.75" customHeight="1">
      <c r="A12" s="13"/>
      <c r="B12" s="14" t="s">
        <v>18</v>
      </c>
      <c r="C12" s="15">
        <v>95000</v>
      </c>
      <c r="D12" s="15">
        <v>155236</v>
      </c>
      <c r="E12" s="44">
        <f>D12/C12</f>
        <v>1.63</v>
      </c>
      <c r="F12" s="40" t="s">
        <v>37</v>
      </c>
    </row>
    <row r="13" spans="1:6" s="4" customFormat="1" ht="12.75">
      <c r="A13" s="7">
        <v>750</v>
      </c>
      <c r="B13" s="8" t="s">
        <v>2</v>
      </c>
      <c r="C13" s="9">
        <f>C14</f>
        <v>2274464</v>
      </c>
      <c r="D13" s="9">
        <f>D14</f>
        <v>2490473</v>
      </c>
      <c r="E13" s="44"/>
      <c r="F13" s="37"/>
    </row>
    <row r="14" spans="1:6" s="2" customFormat="1" ht="12.75">
      <c r="A14" s="10"/>
      <c r="B14" s="11" t="s">
        <v>6</v>
      </c>
      <c r="C14" s="12">
        <f>SUM(C15:C17)</f>
        <v>2274464</v>
      </c>
      <c r="D14" s="12">
        <f>SUM(D15:D17)</f>
        <v>2490473</v>
      </c>
      <c r="E14" s="44"/>
      <c r="F14" s="37"/>
    </row>
    <row r="15" spans="1:6" ht="48">
      <c r="A15" s="13"/>
      <c r="B15" s="14" t="s">
        <v>7</v>
      </c>
      <c r="C15" s="15">
        <v>1829000</v>
      </c>
      <c r="D15" s="15">
        <v>2088268</v>
      </c>
      <c r="E15" s="44">
        <f aca="true" t="shared" si="0" ref="E15:E21">D15/C15</f>
        <v>1.14</v>
      </c>
      <c r="F15" s="40" t="s">
        <v>45</v>
      </c>
    </row>
    <row r="16" spans="1:6" ht="48">
      <c r="A16" s="13"/>
      <c r="B16" s="14" t="s">
        <v>20</v>
      </c>
      <c r="C16" s="15">
        <v>46500</v>
      </c>
      <c r="D16" s="15">
        <v>28067</v>
      </c>
      <c r="E16" s="44">
        <f t="shared" si="0"/>
        <v>0.6</v>
      </c>
      <c r="F16" s="40" t="s">
        <v>44</v>
      </c>
    </row>
    <row r="17" spans="1:6" ht="60">
      <c r="A17" s="13"/>
      <c r="B17" s="14" t="s">
        <v>67</v>
      </c>
      <c r="C17" s="15">
        <v>398964</v>
      </c>
      <c r="D17" s="15">
        <v>374138</v>
      </c>
      <c r="E17" s="44">
        <f t="shared" si="0"/>
        <v>0.94</v>
      </c>
      <c r="F17" s="40" t="s">
        <v>68</v>
      </c>
    </row>
    <row r="18" spans="1:6" s="4" customFormat="1" ht="33.75">
      <c r="A18" s="7">
        <v>756</v>
      </c>
      <c r="B18" s="8" t="s">
        <v>24</v>
      </c>
      <c r="C18" s="9">
        <f>SUM(C19:C19)</f>
        <v>7355767</v>
      </c>
      <c r="D18" s="9">
        <f>SUM(D19:D19)</f>
        <v>7797187</v>
      </c>
      <c r="E18" s="44"/>
      <c r="F18" s="37"/>
    </row>
    <row r="19" spans="1:6" s="2" customFormat="1" ht="22.5">
      <c r="A19" s="10"/>
      <c r="B19" s="11" t="s">
        <v>23</v>
      </c>
      <c r="C19" s="12">
        <f>SUM(C20:C21)</f>
        <v>7355767</v>
      </c>
      <c r="D19" s="12">
        <f>SUM(D20:D21)</f>
        <v>7797187</v>
      </c>
      <c r="E19" s="44"/>
      <c r="F19" s="37"/>
    </row>
    <row r="20" spans="1:6" ht="72">
      <c r="A20" s="13"/>
      <c r="B20" s="14" t="s">
        <v>9</v>
      </c>
      <c r="C20" s="15">
        <v>7215767</v>
      </c>
      <c r="D20" s="15">
        <v>7598026</v>
      </c>
      <c r="E20" s="44">
        <f t="shared" si="0"/>
        <v>1.05</v>
      </c>
      <c r="F20" s="40" t="s">
        <v>48</v>
      </c>
    </row>
    <row r="21" spans="1:6" ht="60">
      <c r="A21" s="13"/>
      <c r="B21" s="14" t="s">
        <v>17</v>
      </c>
      <c r="C21" s="15">
        <v>140000</v>
      </c>
      <c r="D21" s="15">
        <v>199161</v>
      </c>
      <c r="E21" s="44">
        <f t="shared" si="0"/>
        <v>1.42</v>
      </c>
      <c r="F21" s="40" t="s">
        <v>49</v>
      </c>
    </row>
    <row r="22" spans="1:6" s="4" customFormat="1" ht="12.75">
      <c r="A22" s="7">
        <v>758</v>
      </c>
      <c r="B22" s="8" t="s">
        <v>4</v>
      </c>
      <c r="C22" s="9">
        <f>C23</f>
        <v>40000</v>
      </c>
      <c r="D22" s="9">
        <f>D23</f>
        <v>147151</v>
      </c>
      <c r="E22" s="44"/>
      <c r="F22" s="37"/>
    </row>
    <row r="23" spans="1:6" s="2" customFormat="1" ht="12.75">
      <c r="A23" s="10"/>
      <c r="B23" s="11" t="s">
        <v>11</v>
      </c>
      <c r="C23" s="12">
        <f>SUM(C24:C24)</f>
        <v>40000</v>
      </c>
      <c r="D23" s="12">
        <f>SUM(D24:D24)</f>
        <v>147151</v>
      </c>
      <c r="E23" s="44"/>
      <c r="F23" s="37"/>
    </row>
    <row r="24" spans="1:6" ht="24">
      <c r="A24" s="13"/>
      <c r="B24" s="14" t="s">
        <v>8</v>
      </c>
      <c r="C24" s="15">
        <v>40000</v>
      </c>
      <c r="D24" s="15">
        <v>147151</v>
      </c>
      <c r="E24" s="44">
        <f>D24/C24</f>
        <v>3.68</v>
      </c>
      <c r="F24" s="40" t="s">
        <v>38</v>
      </c>
    </row>
    <row r="25" spans="1:6" ht="33.75">
      <c r="A25" s="49"/>
      <c r="B25" s="50" t="s">
        <v>47</v>
      </c>
      <c r="C25" s="51">
        <v>80000</v>
      </c>
      <c r="D25" s="51">
        <v>130504</v>
      </c>
      <c r="E25" s="52"/>
      <c r="F25" s="53" t="s">
        <v>39</v>
      </c>
    </row>
    <row r="26" spans="1:6" s="4" customFormat="1" ht="12.75">
      <c r="A26" s="7">
        <v>801</v>
      </c>
      <c r="B26" s="8" t="s">
        <v>5</v>
      </c>
      <c r="C26" s="9">
        <f>C27</f>
        <v>15000</v>
      </c>
      <c r="D26" s="9">
        <f>D27</f>
        <v>35550</v>
      </c>
      <c r="E26" s="44"/>
      <c r="F26" s="37"/>
    </row>
    <row r="27" spans="1:6" s="2" customFormat="1" ht="12.75">
      <c r="A27" s="10"/>
      <c r="B27" s="11" t="s">
        <v>14</v>
      </c>
      <c r="C27" s="12">
        <f>SUM(C28:C28)</f>
        <v>15000</v>
      </c>
      <c r="D27" s="12">
        <f>SUM(D28:D28)</f>
        <v>35550</v>
      </c>
      <c r="E27" s="44"/>
      <c r="F27" s="37"/>
    </row>
    <row r="28" spans="1:6" ht="24">
      <c r="A28" s="13"/>
      <c r="B28" s="14" t="s">
        <v>10</v>
      </c>
      <c r="C28" s="15">
        <v>15000</v>
      </c>
      <c r="D28" s="15">
        <v>35550</v>
      </c>
      <c r="E28" s="44">
        <f>D28/C28</f>
        <v>2.37</v>
      </c>
      <c r="F28" s="40" t="s">
        <v>40</v>
      </c>
    </row>
    <row r="29" spans="1:6" s="4" customFormat="1" ht="12.75">
      <c r="A29" s="7">
        <v>852</v>
      </c>
      <c r="B29" s="8" t="s">
        <v>22</v>
      </c>
      <c r="C29" s="9">
        <f>+C30+C33</f>
        <v>3566069</v>
      </c>
      <c r="D29" s="9">
        <f>+D30+D33</f>
        <v>3810056</v>
      </c>
      <c r="E29" s="44"/>
      <c r="F29" s="37"/>
    </row>
    <row r="30" spans="1:6" s="2" customFormat="1" ht="12.75">
      <c r="A30" s="10"/>
      <c r="B30" s="11" t="s">
        <v>3</v>
      </c>
      <c r="C30" s="12">
        <f>SUM(C31:C32)</f>
        <v>3554369</v>
      </c>
      <c r="D30" s="12">
        <f>SUM(D31:D32)</f>
        <v>3796556</v>
      </c>
      <c r="E30" s="44"/>
      <c r="F30" s="37"/>
    </row>
    <row r="31" spans="1:6" ht="24">
      <c r="A31" s="13"/>
      <c r="B31" s="14" t="s">
        <v>10</v>
      </c>
      <c r="C31" s="15">
        <v>3488269</v>
      </c>
      <c r="D31" s="15">
        <v>3708879</v>
      </c>
      <c r="E31" s="44">
        <f>D31/C31</f>
        <v>1.06</v>
      </c>
      <c r="F31" s="40" t="s">
        <v>46</v>
      </c>
    </row>
    <row r="32" spans="1:6" ht="24">
      <c r="A32" s="13"/>
      <c r="B32" s="18" t="s">
        <v>50</v>
      </c>
      <c r="C32" s="15">
        <v>66100</v>
      </c>
      <c r="D32" s="15">
        <v>87677</v>
      </c>
      <c r="E32" s="44"/>
      <c r="F32" s="40" t="s">
        <v>51</v>
      </c>
    </row>
    <row r="33" spans="1:6" s="2" customFormat="1" ht="12.75">
      <c r="A33" s="10"/>
      <c r="B33" s="11" t="s">
        <v>52</v>
      </c>
      <c r="C33" s="12">
        <f>SUM(C34:C34)</f>
        <v>11700</v>
      </c>
      <c r="D33" s="12">
        <f>SUM(D34:D34)</f>
        <v>13500</v>
      </c>
      <c r="E33" s="44"/>
      <c r="F33" s="37"/>
    </row>
    <row r="34" spans="1:6" ht="36">
      <c r="A34" s="13"/>
      <c r="B34" s="14" t="s">
        <v>53</v>
      </c>
      <c r="C34" s="15">
        <v>11700</v>
      </c>
      <c r="D34" s="15">
        <v>13500</v>
      </c>
      <c r="E34" s="44">
        <f>D34/C34</f>
        <v>1.15</v>
      </c>
      <c r="F34" s="40" t="s">
        <v>69</v>
      </c>
    </row>
    <row r="35" spans="1:6" ht="22.5">
      <c r="A35" s="13"/>
      <c r="B35" s="14" t="s">
        <v>54</v>
      </c>
      <c r="C35" s="15">
        <v>1500</v>
      </c>
      <c r="D35" s="15">
        <v>0</v>
      </c>
      <c r="E35" s="44"/>
      <c r="F35" s="40" t="s">
        <v>55</v>
      </c>
    </row>
    <row r="36" spans="1:6" s="4" customFormat="1" ht="22.5">
      <c r="A36" s="7">
        <v>853</v>
      </c>
      <c r="B36" s="8" t="s">
        <v>16</v>
      </c>
      <c r="C36" s="9">
        <f>C37</f>
        <v>11000</v>
      </c>
      <c r="D36" s="9">
        <f>D37</f>
        <v>9019</v>
      </c>
      <c r="E36" s="44"/>
      <c r="F36" s="37"/>
    </row>
    <row r="37" spans="1:6" s="2" customFormat="1" ht="12.75">
      <c r="A37" s="10"/>
      <c r="B37" s="11" t="s">
        <v>19</v>
      </c>
      <c r="C37" s="12">
        <f>SUM(C38:C38)</f>
        <v>11000</v>
      </c>
      <c r="D37" s="12">
        <f>SUM(D38:D38)</f>
        <v>9019</v>
      </c>
      <c r="E37" s="44"/>
      <c r="F37" s="37"/>
    </row>
    <row r="38" spans="1:6" ht="56.25">
      <c r="A38" s="13"/>
      <c r="B38" s="14" t="s">
        <v>15</v>
      </c>
      <c r="C38" s="15">
        <v>11000</v>
      </c>
      <c r="D38" s="15">
        <v>9019</v>
      </c>
      <c r="E38" s="44">
        <f>D38/C38</f>
        <v>0.82</v>
      </c>
      <c r="F38" s="40" t="s">
        <v>56</v>
      </c>
    </row>
    <row r="39" ht="12.75">
      <c r="B39" s="48" t="s">
        <v>41</v>
      </c>
    </row>
    <row r="40" spans="1:6" ht="56.25">
      <c r="A40" s="27" t="s">
        <v>12</v>
      </c>
      <c r="B40" s="28" t="s">
        <v>27</v>
      </c>
      <c r="C40" s="29" t="s">
        <v>28</v>
      </c>
      <c r="D40" s="29" t="s">
        <v>29</v>
      </c>
      <c r="E40" s="42" t="s">
        <v>33</v>
      </c>
      <c r="F40" s="30" t="s">
        <v>25</v>
      </c>
    </row>
    <row r="41" spans="1:6" ht="12" customHeight="1">
      <c r="A41" s="20">
        <v>600</v>
      </c>
      <c r="B41" s="21" t="s">
        <v>58</v>
      </c>
      <c r="C41" s="22">
        <f>C42</f>
        <v>534358</v>
      </c>
      <c r="D41" s="22">
        <f>D42</f>
        <v>515584</v>
      </c>
      <c r="E41" s="45"/>
      <c r="F41" s="38"/>
    </row>
    <row r="42" spans="1:6" ht="12.75">
      <c r="A42" s="17"/>
      <c r="B42" s="19" t="s">
        <v>31</v>
      </c>
      <c r="C42" s="23">
        <f>SUM(C43:C43)</f>
        <v>534358</v>
      </c>
      <c r="D42" s="23">
        <f>SUM(D43:D43)</f>
        <v>515584</v>
      </c>
      <c r="E42" s="45"/>
      <c r="F42" s="38"/>
    </row>
    <row r="43" spans="1:6" ht="36">
      <c r="A43" s="16"/>
      <c r="B43" s="26" t="s">
        <v>59</v>
      </c>
      <c r="C43" s="25">
        <f>264097+270261</f>
        <v>534358</v>
      </c>
      <c r="D43" s="25">
        <f>263532+252052</f>
        <v>515584</v>
      </c>
      <c r="E43" s="45">
        <f>D43/C43</f>
        <v>0.96</v>
      </c>
      <c r="F43" s="38" t="s">
        <v>70</v>
      </c>
    </row>
    <row r="44" spans="1:6" ht="12.75">
      <c r="A44" s="27"/>
      <c r="B44" s="28"/>
      <c r="C44" s="29"/>
      <c r="D44" s="29"/>
      <c r="E44" s="42"/>
      <c r="F44" s="30"/>
    </row>
    <row r="45" spans="1:6" ht="12" customHeight="1">
      <c r="A45" s="20"/>
      <c r="B45" s="21" t="s">
        <v>30</v>
      </c>
      <c r="C45" s="22">
        <f>C46+C48</f>
        <v>116743</v>
      </c>
      <c r="D45" s="22">
        <f>D46+D48</f>
        <v>107223</v>
      </c>
      <c r="E45" s="45"/>
      <c r="F45" s="38"/>
    </row>
    <row r="46" spans="1:6" ht="12.75">
      <c r="A46" s="17"/>
      <c r="B46" s="19" t="s">
        <v>31</v>
      </c>
      <c r="C46" s="23">
        <f>SUM(C47:C47)</f>
        <v>66283</v>
      </c>
      <c r="D46" s="23">
        <f>SUM(D47:D47)</f>
        <v>62481</v>
      </c>
      <c r="E46" s="45"/>
      <c r="F46" s="38"/>
    </row>
    <row r="47" spans="1:6" ht="25.5">
      <c r="A47" s="16"/>
      <c r="B47" s="26" t="s">
        <v>32</v>
      </c>
      <c r="C47" s="25">
        <v>66283</v>
      </c>
      <c r="D47" s="25">
        <v>62481</v>
      </c>
      <c r="E47" s="45">
        <f>D47/C47</f>
        <v>0.94</v>
      </c>
      <c r="F47" s="38" t="s">
        <v>57</v>
      </c>
    </row>
    <row r="48" spans="1:6" ht="25.5">
      <c r="A48" s="16"/>
      <c r="B48" s="54" t="s">
        <v>71</v>
      </c>
      <c r="C48" s="23">
        <f>SUM(C49)</f>
        <v>50460</v>
      </c>
      <c r="D48" s="23">
        <f>SUM(D49)</f>
        <v>44742</v>
      </c>
      <c r="E48" s="45"/>
      <c r="F48" s="38"/>
    </row>
    <row r="49" spans="1:6" ht="12.75">
      <c r="A49" s="16"/>
      <c r="B49" s="26" t="s">
        <v>63</v>
      </c>
      <c r="C49" s="25">
        <f>31960+18500</f>
        <v>50460</v>
      </c>
      <c r="D49" s="25">
        <f>14814+29928</f>
        <v>44742</v>
      </c>
      <c r="E49" s="55">
        <f>D49/C49</f>
        <v>0.89</v>
      </c>
      <c r="F49" s="38" t="s">
        <v>60</v>
      </c>
    </row>
    <row r="50" spans="1:6" ht="38.25">
      <c r="A50" s="16"/>
      <c r="B50" s="19" t="s">
        <v>61</v>
      </c>
      <c r="C50" s="23">
        <f>SUM(C51:C51)</f>
        <v>263100</v>
      </c>
      <c r="D50" s="56">
        <f>SUM(D51:D51)</f>
        <v>238789</v>
      </c>
      <c r="E50" s="55">
        <f>D50/C50</f>
        <v>0.91</v>
      </c>
      <c r="F50" s="38"/>
    </row>
    <row r="51" spans="1:6" ht="63.75">
      <c r="A51" s="16"/>
      <c r="B51" s="24" t="s">
        <v>62</v>
      </c>
      <c r="C51" s="57">
        <v>263100</v>
      </c>
      <c r="D51" s="25">
        <v>238788.56</v>
      </c>
      <c r="E51" s="55">
        <f>D51/C51</f>
        <v>0.91</v>
      </c>
      <c r="F51" s="58" t="s">
        <v>72</v>
      </c>
    </row>
    <row r="52" spans="1:6" ht="12.75">
      <c r="A52" s="16"/>
      <c r="B52" s="26"/>
      <c r="C52" s="25"/>
      <c r="D52" s="25"/>
      <c r="E52" s="55"/>
      <c r="F52" s="59"/>
    </row>
    <row r="54" spans="1:6" s="35" customFormat="1" ht="11.25">
      <c r="A54" s="35" t="s">
        <v>34</v>
      </c>
      <c r="B54" s="6"/>
      <c r="E54" s="41"/>
      <c r="F54" s="39"/>
    </row>
    <row r="55" spans="1:6" s="35" customFormat="1" ht="11.25">
      <c r="A55" s="35" t="s">
        <v>36</v>
      </c>
      <c r="B55" s="6"/>
      <c r="E55" s="41"/>
      <c r="F55" s="39"/>
    </row>
    <row r="56" spans="1:6" s="35" customFormat="1" ht="11.25">
      <c r="A56" s="35" t="s">
        <v>35</v>
      </c>
      <c r="B56" s="6"/>
      <c r="E56" s="41"/>
      <c r="F56" s="39"/>
    </row>
  </sheetData>
  <printOptions/>
  <pageMargins left="0.7874015748031497" right="0.7874015748031497" top="0.7874015748031497" bottom="0.7874015748031497" header="0.5118110236220472" footer="0.5118110236220472"/>
  <pageSetup firstPageNumber="129" useFirstPageNumber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2008-03-18T08:42:35Z</cp:lastPrinted>
  <dcterms:created xsi:type="dcterms:W3CDTF">2000-10-24T20:52:35Z</dcterms:created>
  <dcterms:modified xsi:type="dcterms:W3CDTF">2008-03-18T08:42:37Z</dcterms:modified>
  <cp:category/>
  <cp:version/>
  <cp:contentType/>
  <cp:contentStatus/>
</cp:coreProperties>
</file>