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'Arkusz1'!$A$1:$U$53</definedName>
  </definedNames>
  <calcPr fullCalcOnLoad="1"/>
</workbook>
</file>

<file path=xl/sharedStrings.xml><?xml version="1.0" encoding="utf-8"?>
<sst xmlns="http://schemas.openxmlformats.org/spreadsheetml/2006/main" count="96" uniqueCount="88">
  <si>
    <t>Cel i zadania rzeczowe</t>
  </si>
  <si>
    <t>Dział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</si>
  <si>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</si>
  <si>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</si>
  <si>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</si>
  <si>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</si>
  <si>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</si>
  <si>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</si>
  <si>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Zabezpieczenie bazy lokalowej</t>
  </si>
  <si>
    <t>DPS Browina</t>
  </si>
  <si>
    <t xml:space="preserve">w tysiącach złotych </t>
  </si>
  <si>
    <t>DPS- wszystkie</t>
  </si>
  <si>
    <t>2002-2006</t>
  </si>
  <si>
    <t>Ochrona środowiska</t>
  </si>
  <si>
    <t>i następne</t>
  </si>
  <si>
    <t xml:space="preserve">Instalacja systemu alarmowego p.poż  przyzywowego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</si>
  <si>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</si>
  <si>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</si>
  <si>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</si>
  <si>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</si>
  <si>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</si>
  <si>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</si>
  <si>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</si>
  <si>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</si>
  <si>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i dalej</t>
  </si>
  <si>
    <t>Prace termomodernizac. - wymiana elewacji ,</t>
  </si>
  <si>
    <t>Prace termomodernizac. - wymiana elewacji , kotłownie,</t>
  </si>
  <si>
    <t xml:space="preserve">Prace termomodernizac. - wymiana elewacji , </t>
  </si>
  <si>
    <t xml:space="preserve">Montaż wind </t>
  </si>
  <si>
    <t xml:space="preserve">Program  naprawczy </t>
  </si>
  <si>
    <t>S.P</t>
  </si>
  <si>
    <t xml:space="preserve">dochodów  własnych 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</si>
  <si>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</si>
  <si>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</si>
  <si>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</si>
  <si>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</si>
  <si>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</si>
  <si>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F. celowe,inne</t>
  </si>
  <si>
    <t xml:space="preserve">i  podnoszenie  standardów </t>
  </si>
  <si>
    <t xml:space="preserve">Budynek  w Chełmży -ul.Szewska,  Hallera </t>
  </si>
  <si>
    <t>2006-</t>
  </si>
  <si>
    <t>F. celowe,inne-stan  w  uchwały  z  28.10.04</t>
  </si>
  <si>
    <t xml:space="preserve">zakup  licencji programów </t>
  </si>
  <si>
    <t>PCPR</t>
  </si>
  <si>
    <t xml:space="preserve"> PROGRAM INWESTYCYJNY NA LATA  2005-2007</t>
  </si>
  <si>
    <t xml:space="preserve">1.Budowa  chodników </t>
  </si>
  <si>
    <t>PZD</t>
  </si>
  <si>
    <t>2000- 2007</t>
  </si>
  <si>
    <t>2000-2007</t>
  </si>
  <si>
    <t>2004-2007</t>
  </si>
  <si>
    <t xml:space="preserve">Placówki  opieki  społecznej  </t>
  </si>
  <si>
    <t xml:space="preserve">rezerwa  inwestycyjna </t>
  </si>
  <si>
    <t xml:space="preserve">2. Droga  Zarośla  Cienkie </t>
  </si>
  <si>
    <t>Prace termomodernizac. - wymiana poszycia  dachowego ,docieplanie ,</t>
  </si>
  <si>
    <t xml:space="preserve">Zespół  Szkół   w  Chełmży </t>
  </si>
  <si>
    <t>zakup  samochodów i  urządzeń  dla  PZD</t>
  </si>
  <si>
    <t>2005-2008</t>
  </si>
  <si>
    <t>Budowa łącznika w Z.Sz.w Chełmży</t>
  </si>
  <si>
    <t xml:space="preserve">Z.Sz. CKU  Gronowo </t>
  </si>
  <si>
    <t xml:space="preserve">zakup   dla  PPP  w  Chełmży </t>
  </si>
  <si>
    <t xml:space="preserve">PPP  w  Chełmży </t>
  </si>
  <si>
    <t xml:space="preserve">Zespół  Szkół .C.K.U  w  Gronowie </t>
  </si>
  <si>
    <t>801  , 854</t>
  </si>
  <si>
    <t>DPS Dobrzejewice-  nowe  pomieszczenia  mieszkalne.</t>
  </si>
  <si>
    <t xml:space="preserve">zakup  sprzętu  na  potrzeby  obrony  cywilnej </t>
  </si>
  <si>
    <t xml:space="preserve">zakup   samochody  8 osobowego  </t>
  </si>
  <si>
    <t xml:space="preserve">Z.Sz CKU  Gronowo </t>
  </si>
  <si>
    <t>DPS  W.Dobrzejewice</t>
  </si>
  <si>
    <t>zakup sprzętu  inf. licencji programów ,serwera</t>
  </si>
  <si>
    <t>S.P.</t>
  </si>
  <si>
    <t xml:space="preserve">wyposażenie , garaż </t>
  </si>
  <si>
    <t>DPS  Pigża</t>
  </si>
  <si>
    <t>Załącznik nr 16 do Uchwały Rady  Powiatu Toruńskiego</t>
  </si>
  <si>
    <t xml:space="preserve">z dnia 9.02.2005 w  sprawie   Budżetu Powiatu Toruńskiego na rok 2005 </t>
  </si>
  <si>
    <t xml:space="preserve">zakup  samochodu  służbowego </t>
  </si>
  <si>
    <t xml:space="preserve">PUP </t>
  </si>
  <si>
    <t xml:space="preserve">monitoring </t>
  </si>
  <si>
    <t xml:space="preserve">Z.Sz.S. w Chełmży </t>
  </si>
  <si>
    <t xml:space="preserve"> 3. Modernizacja  drogi  powiatowej nr  2016 -  Łubianka -Kończewice</t>
  </si>
  <si>
    <t xml:space="preserve">zmiana  na  dzień  4.05.2005  </t>
  </si>
  <si>
    <t xml:space="preserve">4.Przebudowa  drogi  powiatowej  nr  2021 Świerczynki- Ostaszewo  </t>
  </si>
  <si>
    <t xml:space="preserve">5. Przebudowa  drogi  powiatowej  nr  2010  Turzno -  Rogówko -  Lubicz  Dolny </t>
  </si>
  <si>
    <t>Inwestycje drogowe :</t>
  </si>
  <si>
    <t>2005-2006</t>
  </si>
  <si>
    <t>Poprawa  jakości  kształcenia z  Zespole  Szkół  w  Gronowie  poprzez  rozbudowę  bazy  oświatowej .</t>
  </si>
  <si>
    <t xml:space="preserve">z funduszy  celowych  ,  strukturalnych </t>
  </si>
  <si>
    <t>oraz  budżetu państwa</t>
  </si>
  <si>
    <t>F. celowe-własne ,inne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</si>
</sst>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6" fillId="2" borderId="0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wrapText="1"/>
    </xf>
    <xf numFmtId="1" fontId="3" fillId="2" borderId="10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165" fontId="3" fillId="2" borderId="11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shrinkToFit="1"/>
    </xf>
    <xf numFmtId="165" fontId="3" fillId="2" borderId="11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2" fontId="6" fillId="0" borderId="0" xfId="0" applyNumberFormat="1" applyFont="1" applyAlignment="1">
      <alignment shrinkToFit="1"/>
    </xf>
    <xf numFmtId="165" fontId="6" fillId="2" borderId="0" xfId="0" applyNumberFormat="1" applyFont="1" applyFill="1" applyAlignment="1">
      <alignment shrinkToFit="1"/>
    </xf>
    <xf numFmtId="165" fontId="3" fillId="2" borderId="0" xfId="0" applyNumberFormat="1" applyFont="1" applyFill="1" applyAlignment="1">
      <alignment shrinkToFit="1"/>
    </xf>
    <xf numFmtId="165" fontId="6" fillId="2" borderId="8" xfId="0" applyNumberFormat="1" applyFont="1" applyFill="1" applyBorder="1" applyAlignment="1">
      <alignment shrinkToFit="1"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 wrapText="1"/>
    </xf>
    <xf numFmtId="1" fontId="3" fillId="2" borderId="2" xfId="0" applyNumberFormat="1" applyFont="1" applyFill="1" applyBorder="1" applyAlignment="1">
      <alignment/>
    </xf>
    <xf numFmtId="165" fontId="2" fillId="0" borderId="6" xfId="0" applyNumberFormat="1" applyFont="1" applyBorder="1" applyAlignment="1">
      <alignment shrinkToFit="1"/>
    </xf>
    <xf numFmtId="1" fontId="2" fillId="2" borderId="0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64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/>
    </xf>
    <xf numFmtId="164" fontId="6" fillId="2" borderId="0" xfId="0" applyNumberFormat="1" applyFont="1" applyFill="1" applyBorder="1" applyAlignment="1">
      <alignment shrinkToFit="1"/>
    </xf>
    <xf numFmtId="165" fontId="2" fillId="2" borderId="0" xfId="0" applyNumberFormat="1" applyFont="1" applyFill="1" applyAlignment="1">
      <alignment shrinkToFit="1"/>
    </xf>
    <xf numFmtId="2" fontId="6" fillId="2" borderId="0" xfId="0" applyNumberFormat="1" applyFont="1" applyFill="1" applyAlignment="1">
      <alignment shrinkToFit="1"/>
    </xf>
    <xf numFmtId="2" fontId="6" fillId="2" borderId="8" xfId="0" applyNumberFormat="1" applyFont="1" applyFill="1" applyBorder="1" applyAlignment="1">
      <alignment shrinkToFit="1"/>
    </xf>
    <xf numFmtId="1" fontId="2" fillId="2" borderId="0" xfId="0" applyNumberFormat="1" applyFont="1" applyFill="1" applyBorder="1" applyAlignment="1">
      <alignment shrinkToFit="1"/>
    </xf>
    <xf numFmtId="165" fontId="2" fillId="2" borderId="0" xfId="0" applyNumberFormat="1" applyFont="1" applyFill="1" applyAlignment="1">
      <alignment/>
    </xf>
    <xf numFmtId="164" fontId="6" fillId="2" borderId="8" xfId="0" applyNumberFormat="1" applyFont="1" applyFill="1" applyBorder="1" applyAlignment="1">
      <alignment shrinkToFit="1"/>
    </xf>
    <xf numFmtId="164" fontId="2" fillId="0" borderId="11" xfId="0" applyNumberFormat="1" applyFont="1" applyBorder="1" applyAlignment="1">
      <alignment shrinkToFit="1"/>
    </xf>
    <xf numFmtId="164" fontId="2" fillId="2" borderId="0" xfId="0" applyNumberFormat="1" applyFont="1" applyFill="1" applyBorder="1" applyAlignment="1">
      <alignment shrinkToFit="1"/>
    </xf>
    <xf numFmtId="164" fontId="2" fillId="2" borderId="6" xfId="0" applyNumberFormat="1" applyFont="1" applyFill="1" applyBorder="1" applyAlignment="1">
      <alignment shrinkToFit="1"/>
    </xf>
    <xf numFmtId="164" fontId="6" fillId="0" borderId="0" xfId="0" applyNumberFormat="1" applyFont="1" applyFill="1" applyBorder="1" applyAlignment="1">
      <alignment shrinkToFit="1"/>
    </xf>
    <xf numFmtId="164" fontId="2" fillId="2" borderId="0" xfId="0" applyNumberFormat="1" applyFont="1" applyFill="1" applyAlignment="1">
      <alignment shrinkToFit="1"/>
    </xf>
    <xf numFmtId="164" fontId="6" fillId="0" borderId="3" xfId="0" applyNumberFormat="1" applyFont="1" applyFill="1" applyBorder="1" applyAlignment="1">
      <alignment shrinkToFit="1"/>
    </xf>
    <xf numFmtId="1" fontId="4" fillId="0" borderId="15" xfId="0" applyNumberFormat="1" applyFont="1" applyBorder="1" applyAlignment="1">
      <alignment shrinkToFit="1"/>
    </xf>
    <xf numFmtId="164" fontId="6" fillId="0" borderId="11" xfId="0" applyNumberFormat="1" applyFont="1" applyFill="1" applyBorder="1" applyAlignment="1">
      <alignment shrinkToFit="1"/>
    </xf>
    <xf numFmtId="164" fontId="6" fillId="2" borderId="11" xfId="0" applyNumberFormat="1" applyFont="1" applyFill="1" applyBorder="1" applyAlignment="1">
      <alignment shrinkToFit="1"/>
    </xf>
    <xf numFmtId="164" fontId="9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 shrinkToFit="1"/>
    </xf>
    <xf numFmtId="1" fontId="6" fillId="0" borderId="1" xfId="0" applyNumberFormat="1" applyFont="1" applyFill="1" applyBorder="1" applyAlignment="1">
      <alignment/>
    </xf>
    <xf numFmtId="165" fontId="3" fillId="0" borderId="0" xfId="0" applyNumberFormat="1" applyFont="1" applyAlignment="1">
      <alignment shrinkToFit="1"/>
    </xf>
    <xf numFmtId="165" fontId="2" fillId="0" borderId="0" xfId="0" applyNumberFormat="1" applyFont="1" applyBorder="1" applyAlignment="1">
      <alignment shrinkToFit="1"/>
    </xf>
    <xf numFmtId="165" fontId="6" fillId="0" borderId="0" xfId="0" applyNumberFormat="1" applyFont="1" applyAlignment="1">
      <alignment shrinkToFit="1"/>
    </xf>
    <xf numFmtId="165" fontId="3" fillId="0" borderId="3" xfId="0" applyNumberFormat="1" applyFont="1" applyBorder="1" applyAlignment="1">
      <alignment shrinkToFit="1"/>
    </xf>
    <xf numFmtId="165" fontId="2" fillId="2" borderId="0" xfId="0" applyNumberFormat="1" applyFont="1" applyFill="1" applyBorder="1" applyAlignment="1">
      <alignment shrinkToFit="1"/>
    </xf>
    <xf numFmtId="165" fontId="9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wrapText="1"/>
    </xf>
    <xf numFmtId="165" fontId="6" fillId="2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 shrinkToFit="1"/>
    </xf>
    <xf numFmtId="165" fontId="6" fillId="2" borderId="0" xfId="0" applyNumberFormat="1" applyFont="1" applyFill="1" applyBorder="1" applyAlignment="1">
      <alignment shrinkToFit="1"/>
    </xf>
    <xf numFmtId="165" fontId="2" fillId="0" borderId="0" xfId="0" applyNumberFormat="1" applyFont="1" applyAlignment="1">
      <alignment/>
    </xf>
    <xf numFmtId="165" fontId="11" fillId="2" borderId="0" xfId="0" applyNumberFormat="1" applyFont="1" applyFill="1" applyAlignment="1">
      <alignment shrinkToFit="1"/>
    </xf>
    <xf numFmtId="165" fontId="2" fillId="0" borderId="0" xfId="0" applyNumberFormat="1" applyFont="1" applyAlignment="1">
      <alignment shrinkToFit="1"/>
    </xf>
    <xf numFmtId="165" fontId="6" fillId="0" borderId="3" xfId="0" applyNumberFormat="1" applyFont="1" applyFill="1" applyBorder="1" applyAlignment="1">
      <alignment shrinkToFit="1"/>
    </xf>
    <xf numFmtId="165" fontId="6" fillId="0" borderId="3" xfId="0" applyNumberFormat="1" applyFont="1" applyBorder="1" applyAlignment="1">
      <alignment shrinkToFit="1"/>
    </xf>
    <xf numFmtId="165" fontId="6" fillId="2" borderId="12" xfId="0" applyNumberFormat="1" applyFont="1" applyFill="1" applyBorder="1" applyAlignment="1">
      <alignment shrinkToFit="1"/>
    </xf>
    <xf numFmtId="2" fontId="3" fillId="0" borderId="16" xfId="0" applyNumberFormat="1" applyFont="1" applyBorder="1" applyAlignment="1">
      <alignment horizontal="center" wrapText="1" shrinkToFit="1"/>
    </xf>
    <xf numFmtId="2" fontId="3" fillId="0" borderId="11" xfId="0" applyNumberFormat="1" applyFont="1" applyBorder="1" applyAlignment="1">
      <alignment horizontal="center" wrapText="1" shrinkToFit="1"/>
    </xf>
    <xf numFmtId="2" fontId="3" fillId="0" borderId="12" xfId="0" applyNumberFormat="1" applyFont="1" applyBorder="1" applyAlignment="1">
      <alignment horizontal="center" wrapText="1" shrinkToFit="1"/>
    </xf>
    <xf numFmtId="164" fontId="3" fillId="0" borderId="17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3" xfId="0" applyNumberFormat="1" applyFont="1" applyBorder="1" applyAlignment="1">
      <alignment horizontal="center" wrapText="1" shrinkToFit="1"/>
    </xf>
    <xf numFmtId="49" fontId="3" fillId="0" borderId="1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 shrinkToFit="1"/>
    </xf>
    <xf numFmtId="1" fontId="3" fillId="2" borderId="12" xfId="0" applyNumberFormat="1" applyFont="1" applyFill="1" applyBorder="1" applyAlignment="1">
      <alignment horizontal="center" shrinkToFit="1"/>
    </xf>
    <xf numFmtId="1" fontId="3" fillId="0" borderId="16" xfId="0" applyNumberFormat="1" applyFont="1" applyBorder="1" applyAlignment="1">
      <alignment horizontal="center" shrinkToFit="1"/>
    </xf>
    <xf numFmtId="1" fontId="3" fillId="0" borderId="12" xfId="0" applyNumberFormat="1" applyFont="1" applyBorder="1" applyAlignment="1">
      <alignment horizontal="center" shrinkToFit="1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P2" sqref="P2"/>
    </sheetView>
  </sheetViews>
  <sheetFormatPr defaultColWidth="9.00390625" defaultRowHeight="12.75"/>
  <cols>
    <col min="1" max="1" width="1.875" style="9" customWidth="1"/>
    <col min="2" max="2" width="15.00390625" style="17" customWidth="1"/>
    <col min="3" max="3" width="8.75390625" style="4" customWidth="1"/>
    <col min="4" max="4" width="3.875" style="6" customWidth="1"/>
    <col min="5" max="5" width="5.125" style="19" customWidth="1"/>
    <col min="6" max="6" width="6.625" style="4" customWidth="1"/>
    <col min="7" max="7" width="5.75390625" style="1" customWidth="1"/>
    <col min="8" max="8" width="5.375" style="1" customWidth="1"/>
    <col min="9" max="9" width="4.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97" customWidth="1"/>
    <col min="15" max="15" width="7.00390625" style="4" customWidth="1"/>
    <col min="16" max="16" width="9.125" style="4" bestFit="1" customWidth="1"/>
    <col min="17" max="17" width="7.25390625" style="4" customWidth="1"/>
    <col min="18" max="18" width="5.375" style="6" customWidth="1"/>
    <col min="19" max="19" width="8.00390625" style="74" bestFit="1" customWidth="1"/>
    <col min="20" max="20" width="6.375" style="4" customWidth="1"/>
    <col min="21" max="21" width="4.375" style="28" customWidth="1"/>
    <col min="22" max="16384" width="9.125" style="10" customWidth="1"/>
  </cols>
  <sheetData>
    <row r="1" spans="1:21" ht="15">
      <c r="A1" s="57"/>
      <c r="B1" s="83"/>
      <c r="C1" s="58"/>
      <c r="D1" s="59"/>
      <c r="E1" s="79" t="s">
        <v>72</v>
      </c>
      <c r="F1" s="58"/>
      <c r="G1" s="60"/>
      <c r="H1" s="60"/>
      <c r="I1" s="60"/>
      <c r="J1" s="60"/>
      <c r="K1" s="60"/>
      <c r="L1" s="60"/>
      <c r="M1" s="60"/>
      <c r="N1" s="89"/>
      <c r="O1" s="58"/>
      <c r="P1" s="58"/>
      <c r="Q1" s="58"/>
      <c r="R1" s="59"/>
      <c r="S1" s="72"/>
      <c r="T1" s="58"/>
      <c r="U1" s="61"/>
    </row>
    <row r="2" spans="1:21" ht="15">
      <c r="A2" s="57"/>
      <c r="B2" s="83"/>
      <c r="C2" s="58"/>
      <c r="D2" s="59"/>
      <c r="E2" s="79" t="s">
        <v>73</v>
      </c>
      <c r="F2" s="58"/>
      <c r="G2" s="60"/>
      <c r="H2" s="60"/>
      <c r="I2" s="60"/>
      <c r="J2" s="60"/>
      <c r="K2" s="60"/>
      <c r="L2" s="60"/>
      <c r="M2" s="60"/>
      <c r="N2" s="89"/>
      <c r="O2" s="58"/>
      <c r="P2" s="58"/>
      <c r="Q2" s="58"/>
      <c r="R2" s="59"/>
      <c r="S2" s="72"/>
      <c r="T2" s="58"/>
      <c r="U2" s="61"/>
    </row>
    <row r="3" spans="1:21" ht="15.75">
      <c r="A3" s="57"/>
      <c r="B3" s="83"/>
      <c r="C3" s="62" t="s">
        <v>44</v>
      </c>
      <c r="D3" s="59"/>
      <c r="E3" s="75"/>
      <c r="F3" s="58"/>
      <c r="G3" s="60"/>
      <c r="H3" s="60"/>
      <c r="I3" s="60"/>
      <c r="J3" s="60"/>
      <c r="K3" s="60"/>
      <c r="L3" s="60"/>
      <c r="M3" s="60"/>
      <c r="N3" s="89"/>
      <c r="O3" s="58"/>
      <c r="P3" s="58"/>
      <c r="Q3" s="58"/>
      <c r="R3" s="59"/>
      <c r="S3" s="72"/>
      <c r="T3" s="58"/>
      <c r="U3" s="61"/>
    </row>
    <row r="4" spans="1:21" ht="15">
      <c r="A4" s="57"/>
      <c r="B4" s="83"/>
      <c r="C4" s="58" t="s">
        <v>10</v>
      </c>
      <c r="D4" s="59"/>
      <c r="E4" s="75"/>
      <c r="F4" s="58"/>
      <c r="G4" s="60"/>
      <c r="H4" s="60"/>
      <c r="I4" s="60"/>
      <c r="J4" s="60"/>
      <c r="K4" s="60"/>
      <c r="L4" s="60"/>
      <c r="M4" s="60"/>
      <c r="N4" s="89"/>
      <c r="O4" s="58"/>
      <c r="P4" s="58"/>
      <c r="Q4" s="58"/>
      <c r="R4" s="59"/>
      <c r="S4" s="72"/>
      <c r="T4" s="58"/>
      <c r="U4" s="61"/>
    </row>
    <row r="5" spans="1:21" ht="15">
      <c r="A5" s="67"/>
      <c r="B5" s="84"/>
      <c r="C5" s="68"/>
      <c r="D5" s="69"/>
      <c r="E5" s="158" t="s">
        <v>79</v>
      </c>
      <c r="F5" s="68"/>
      <c r="G5" s="70"/>
      <c r="H5" s="70"/>
      <c r="I5" s="70"/>
      <c r="J5" s="70"/>
      <c r="K5" s="70"/>
      <c r="L5" s="70"/>
      <c r="M5" s="70"/>
      <c r="N5" s="90"/>
      <c r="O5" s="68"/>
      <c r="P5" s="68"/>
      <c r="Q5" s="68"/>
      <c r="R5" s="69"/>
      <c r="S5" s="73"/>
      <c r="T5" s="68"/>
      <c r="U5" s="71"/>
    </row>
    <row r="6" spans="1:21" s="11" customFormat="1" ht="33.75" customHeight="1">
      <c r="A6" s="3"/>
      <c r="B6" s="63" t="s">
        <v>0</v>
      </c>
      <c r="C6" s="63" t="s">
        <v>18</v>
      </c>
      <c r="D6" s="7" t="s">
        <v>1</v>
      </c>
      <c r="E6" s="64" t="s">
        <v>19</v>
      </c>
      <c r="F6" s="65" t="s">
        <v>20</v>
      </c>
      <c r="G6" s="66" t="s">
        <v>7</v>
      </c>
      <c r="H6" s="66"/>
      <c r="I6" s="66"/>
      <c r="J6" s="56"/>
      <c r="K6" s="66" t="s">
        <v>7</v>
      </c>
      <c r="L6" s="66"/>
      <c r="M6" s="66"/>
      <c r="N6" s="91"/>
      <c r="O6" s="183" t="s">
        <v>33</v>
      </c>
      <c r="P6" s="184"/>
      <c r="Q6" s="184"/>
      <c r="R6" s="185"/>
      <c r="S6" s="192" t="s">
        <v>41</v>
      </c>
      <c r="T6" s="192" t="s">
        <v>87</v>
      </c>
      <c r="U6" s="177" t="s">
        <v>37</v>
      </c>
    </row>
    <row r="7" spans="1:21" s="11" customFormat="1" ht="32.25" customHeight="1">
      <c r="A7" s="16"/>
      <c r="B7" s="198" t="s">
        <v>17</v>
      </c>
      <c r="C7" s="198"/>
      <c r="D7" s="198"/>
      <c r="E7" s="198"/>
      <c r="F7" s="199"/>
      <c r="G7" s="208" t="s">
        <v>32</v>
      </c>
      <c r="H7" s="209"/>
      <c r="I7" s="209"/>
      <c r="J7" s="210"/>
      <c r="K7" s="180" t="s">
        <v>85</v>
      </c>
      <c r="L7" s="181"/>
      <c r="M7" s="181"/>
      <c r="N7" s="182"/>
      <c r="O7" s="186"/>
      <c r="P7" s="187"/>
      <c r="Q7" s="187"/>
      <c r="R7" s="188"/>
      <c r="S7" s="193"/>
      <c r="T7" s="193"/>
      <c r="U7" s="178"/>
    </row>
    <row r="8" spans="1:21" s="11" customFormat="1" ht="15">
      <c r="A8" s="16"/>
      <c r="B8" s="200"/>
      <c r="C8" s="200"/>
      <c r="D8" s="200"/>
      <c r="E8" s="200"/>
      <c r="F8" s="201"/>
      <c r="G8" s="211" t="s">
        <v>31</v>
      </c>
      <c r="H8" s="212"/>
      <c r="I8" s="212"/>
      <c r="J8" s="213"/>
      <c r="K8" s="195" t="s">
        <v>86</v>
      </c>
      <c r="L8" s="196"/>
      <c r="M8" s="196"/>
      <c r="N8" s="197"/>
      <c r="O8" s="189"/>
      <c r="P8" s="190"/>
      <c r="Q8" s="190"/>
      <c r="R8" s="191"/>
      <c r="S8" s="194"/>
      <c r="T8" s="194"/>
      <c r="U8" s="179"/>
    </row>
    <row r="9" spans="1:21" s="24" customFormat="1" ht="15">
      <c r="A9" s="23"/>
      <c r="B9" s="200"/>
      <c r="C9" s="200"/>
      <c r="D9" s="200"/>
      <c r="E9" s="200"/>
      <c r="F9" s="201"/>
      <c r="G9" s="37" t="s">
        <v>21</v>
      </c>
      <c r="H9" s="134">
        <v>2005</v>
      </c>
      <c r="I9" s="54">
        <v>2006</v>
      </c>
      <c r="J9" s="42">
        <v>2007</v>
      </c>
      <c r="K9" s="14" t="s">
        <v>21</v>
      </c>
      <c r="L9" s="143">
        <v>2005</v>
      </c>
      <c r="M9" s="54">
        <v>2006</v>
      </c>
      <c r="N9" s="46">
        <v>2007</v>
      </c>
      <c r="O9" s="81" t="s">
        <v>23</v>
      </c>
      <c r="P9" s="116">
        <v>2005</v>
      </c>
      <c r="Q9" s="15">
        <v>2006</v>
      </c>
      <c r="R9" s="30">
        <v>2007</v>
      </c>
      <c r="S9" s="206" t="s">
        <v>34</v>
      </c>
      <c r="T9" s="204">
        <v>2005</v>
      </c>
      <c r="U9" s="82" t="s">
        <v>40</v>
      </c>
    </row>
    <row r="10" spans="1:21" s="27" customFormat="1" ht="15">
      <c r="A10" s="25"/>
      <c r="B10" s="202"/>
      <c r="C10" s="202"/>
      <c r="D10" s="202"/>
      <c r="E10" s="202"/>
      <c r="F10" s="203"/>
      <c r="G10" s="110" t="s">
        <v>35</v>
      </c>
      <c r="H10" s="135"/>
      <c r="I10" s="26"/>
      <c r="J10" s="43" t="s">
        <v>14</v>
      </c>
      <c r="K10" s="26" t="s">
        <v>22</v>
      </c>
      <c r="L10" s="135"/>
      <c r="M10" s="26"/>
      <c r="N10" s="43"/>
      <c r="O10" s="7" t="s">
        <v>35</v>
      </c>
      <c r="P10" s="117"/>
      <c r="Q10" s="7"/>
      <c r="R10" s="31"/>
      <c r="S10" s="207"/>
      <c r="T10" s="205"/>
      <c r="U10" s="31" t="s">
        <v>24</v>
      </c>
    </row>
    <row r="11" spans="1:21" s="6" customFormat="1" ht="11.25">
      <c r="A11" s="29"/>
      <c r="B11" s="76"/>
      <c r="C11" s="29">
        <v>1</v>
      </c>
      <c r="D11" s="29">
        <v>2</v>
      </c>
      <c r="E11" s="76">
        <v>3</v>
      </c>
      <c r="F11" s="29">
        <v>4</v>
      </c>
      <c r="G11" s="38">
        <v>5</v>
      </c>
      <c r="H11" s="132">
        <v>6</v>
      </c>
      <c r="I11" s="29">
        <v>7</v>
      </c>
      <c r="J11" s="32">
        <v>8</v>
      </c>
      <c r="K11" s="29">
        <v>9</v>
      </c>
      <c r="L11" s="132">
        <v>10</v>
      </c>
      <c r="M11" s="29">
        <v>11</v>
      </c>
      <c r="N11" s="92">
        <v>12</v>
      </c>
      <c r="O11" s="29">
        <v>13</v>
      </c>
      <c r="P11" s="132">
        <v>14</v>
      </c>
      <c r="Q11" s="29">
        <v>15</v>
      </c>
      <c r="R11" s="32">
        <v>16</v>
      </c>
      <c r="S11" s="104">
        <v>17</v>
      </c>
      <c r="T11" s="120">
        <v>18</v>
      </c>
      <c r="U11" s="32">
        <v>19</v>
      </c>
    </row>
    <row r="12" spans="1:21" s="13" customFormat="1" ht="15.75">
      <c r="A12" s="12" t="s">
        <v>13</v>
      </c>
      <c r="B12" s="22"/>
      <c r="C12" s="5"/>
      <c r="D12" s="8"/>
      <c r="E12" s="77"/>
      <c r="F12" s="33">
        <f aca="true" t="shared" si="0" ref="F12:T12">SUM(F13:F17)</f>
        <v>3096.957</v>
      </c>
      <c r="G12" s="5">
        <f t="shared" si="0"/>
        <v>0</v>
      </c>
      <c r="H12" s="118">
        <f t="shared" si="0"/>
        <v>0</v>
      </c>
      <c r="I12" s="5">
        <f t="shared" si="0"/>
        <v>0</v>
      </c>
      <c r="J12" s="33">
        <f t="shared" si="0"/>
        <v>0</v>
      </c>
      <c r="K12" s="5">
        <f t="shared" si="0"/>
        <v>0</v>
      </c>
      <c r="L12" s="118">
        <f t="shared" si="0"/>
        <v>0</v>
      </c>
      <c r="M12" s="5">
        <f t="shared" si="0"/>
        <v>0</v>
      </c>
      <c r="N12" s="33">
        <f t="shared" si="0"/>
        <v>0</v>
      </c>
      <c r="O12" s="5">
        <f t="shared" si="0"/>
        <v>0</v>
      </c>
      <c r="P12" s="118">
        <f t="shared" si="0"/>
        <v>0</v>
      </c>
      <c r="Q12" s="5">
        <f t="shared" si="0"/>
        <v>0</v>
      </c>
      <c r="R12" s="33">
        <f t="shared" si="0"/>
        <v>0</v>
      </c>
      <c r="S12" s="106">
        <f t="shared" si="0"/>
        <v>2235.6</v>
      </c>
      <c r="T12" s="168">
        <f t="shared" si="0"/>
        <v>861.357</v>
      </c>
      <c r="U12" s="106">
        <f>SUM(U13:U14)</f>
        <v>0</v>
      </c>
    </row>
    <row r="13" spans="2:21" ht="39">
      <c r="B13" s="17" t="s">
        <v>25</v>
      </c>
      <c r="C13" s="131" t="s">
        <v>39</v>
      </c>
      <c r="D13" s="19">
        <v>801</v>
      </c>
      <c r="E13" s="19" t="s">
        <v>56</v>
      </c>
      <c r="F13" s="17">
        <f>O13+P13+Q13+R13+T13+U13+S13</f>
        <v>1151</v>
      </c>
      <c r="G13" s="36">
        <v>0</v>
      </c>
      <c r="H13" s="136">
        <v>0</v>
      </c>
      <c r="I13" s="1">
        <v>0</v>
      </c>
      <c r="J13" s="41">
        <v>0</v>
      </c>
      <c r="K13" s="1">
        <v>0</v>
      </c>
      <c r="L13" s="136">
        <v>0</v>
      </c>
      <c r="M13" s="1">
        <v>0</v>
      </c>
      <c r="N13" s="46">
        <v>0</v>
      </c>
      <c r="O13" s="5">
        <f aca="true" t="shared" si="1" ref="O13:R15">G13+K13</f>
        <v>0</v>
      </c>
      <c r="P13" s="118">
        <f t="shared" si="1"/>
        <v>0</v>
      </c>
      <c r="Q13" s="5">
        <f t="shared" si="1"/>
        <v>0</v>
      </c>
      <c r="R13" s="30">
        <f t="shared" si="1"/>
        <v>0</v>
      </c>
      <c r="S13" s="105">
        <f>354+540</f>
        <v>894</v>
      </c>
      <c r="T13" s="123">
        <f>185+30+42</f>
        <v>257</v>
      </c>
      <c r="U13" s="51"/>
    </row>
    <row r="14" spans="2:21" ht="45">
      <c r="B14" s="17" t="s">
        <v>26</v>
      </c>
      <c r="C14" s="17" t="s">
        <v>61</v>
      </c>
      <c r="D14" s="19" t="s">
        <v>62</v>
      </c>
      <c r="F14" s="17">
        <f>O14+P14+Q14+R14+T14+U14+S14</f>
        <v>1341.6</v>
      </c>
      <c r="G14" s="36">
        <v>0</v>
      </c>
      <c r="H14" s="136">
        <v>0</v>
      </c>
      <c r="I14" s="1">
        <v>0</v>
      </c>
      <c r="J14" s="41">
        <v>0</v>
      </c>
      <c r="K14" s="1">
        <v>0</v>
      </c>
      <c r="L14" s="136">
        <v>0</v>
      </c>
      <c r="M14" s="1">
        <v>0</v>
      </c>
      <c r="N14" s="46">
        <v>0</v>
      </c>
      <c r="O14" s="5">
        <f t="shared" si="1"/>
        <v>0</v>
      </c>
      <c r="P14" s="118">
        <f t="shared" si="1"/>
        <v>0</v>
      </c>
      <c r="Q14" s="5">
        <f t="shared" si="1"/>
        <v>0</v>
      </c>
      <c r="R14" s="30">
        <f t="shared" si="1"/>
        <v>0</v>
      </c>
      <c r="S14" s="105">
        <f>701.6+640</f>
        <v>1341.6</v>
      </c>
      <c r="T14" s="123"/>
      <c r="U14" s="51"/>
    </row>
    <row r="15" spans="2:21" ht="67.5">
      <c r="B15" s="17" t="s">
        <v>84</v>
      </c>
      <c r="C15" s="17" t="s">
        <v>58</v>
      </c>
      <c r="D15" s="6">
        <v>854</v>
      </c>
      <c r="E15" s="19" t="s">
        <v>83</v>
      </c>
      <c r="F15" s="167">
        <f>O15+P15+Q15+R15+T15+U15+S15</f>
        <v>109.357</v>
      </c>
      <c r="G15" s="36"/>
      <c r="H15" s="150"/>
      <c r="I15" s="114"/>
      <c r="J15" s="41"/>
      <c r="L15" s="136"/>
      <c r="N15" s="46"/>
      <c r="O15" s="5">
        <f t="shared" si="1"/>
        <v>0</v>
      </c>
      <c r="P15" s="118">
        <f t="shared" si="1"/>
        <v>0</v>
      </c>
      <c r="Q15" s="5">
        <f t="shared" si="1"/>
        <v>0</v>
      </c>
      <c r="R15" s="30">
        <f t="shared" si="1"/>
        <v>0</v>
      </c>
      <c r="S15" s="105"/>
      <c r="T15" s="124">
        <v>109.357</v>
      </c>
      <c r="U15" s="51"/>
    </row>
    <row r="16" spans="2:21" ht="56.25">
      <c r="B16" s="17" t="s">
        <v>53</v>
      </c>
      <c r="C16" s="17" t="s">
        <v>54</v>
      </c>
      <c r="D16" s="19">
        <v>801</v>
      </c>
      <c r="F16" s="17">
        <f>O16+P16+Q16+R16+T16+U16+S16</f>
        <v>300</v>
      </c>
      <c r="G16" s="36">
        <v>0</v>
      </c>
      <c r="H16" s="136">
        <v>0</v>
      </c>
      <c r="I16" s="1">
        <v>0</v>
      </c>
      <c r="J16" s="41">
        <v>0</v>
      </c>
      <c r="K16" s="1">
        <v>0</v>
      </c>
      <c r="L16" s="136">
        <v>0</v>
      </c>
      <c r="M16" s="1">
        <v>0</v>
      </c>
      <c r="N16" s="46">
        <v>0</v>
      </c>
      <c r="O16" s="5">
        <f aca="true" t="shared" si="2" ref="O16:R17">G16+K16</f>
        <v>0</v>
      </c>
      <c r="P16" s="118">
        <f t="shared" si="2"/>
        <v>0</v>
      </c>
      <c r="Q16" s="5">
        <f t="shared" si="2"/>
        <v>0</v>
      </c>
      <c r="R16" s="30">
        <f t="shared" si="2"/>
        <v>0</v>
      </c>
      <c r="S16" s="105"/>
      <c r="T16" s="123">
        <f>150+150</f>
        <v>300</v>
      </c>
      <c r="U16" s="51"/>
    </row>
    <row r="17" spans="2:21" ht="33.75">
      <c r="B17" s="17" t="s">
        <v>27</v>
      </c>
      <c r="C17" s="17" t="s">
        <v>50</v>
      </c>
      <c r="D17" s="6">
        <v>852</v>
      </c>
      <c r="F17" s="17">
        <f>O17+P17+Q17+R17+T17+U17+S17</f>
        <v>195</v>
      </c>
      <c r="G17" s="36">
        <v>0</v>
      </c>
      <c r="H17" s="136">
        <v>0</v>
      </c>
      <c r="I17" s="1">
        <v>0</v>
      </c>
      <c r="J17" s="41">
        <v>0</v>
      </c>
      <c r="K17" s="1">
        <v>0</v>
      </c>
      <c r="L17" s="136">
        <v>0</v>
      </c>
      <c r="M17" s="1">
        <v>0</v>
      </c>
      <c r="N17" s="46">
        <v>0</v>
      </c>
      <c r="O17" s="5">
        <f t="shared" si="2"/>
        <v>0</v>
      </c>
      <c r="P17" s="118">
        <f t="shared" si="2"/>
        <v>0</v>
      </c>
      <c r="Q17" s="5">
        <f t="shared" si="2"/>
        <v>0</v>
      </c>
      <c r="R17" s="30">
        <f t="shared" si="2"/>
        <v>0</v>
      </c>
      <c r="S17" s="105"/>
      <c r="T17" s="123">
        <v>195</v>
      </c>
      <c r="U17" s="51"/>
    </row>
    <row r="18" spans="3:21" ht="15">
      <c r="C18" s="17"/>
      <c r="F18" s="17"/>
      <c r="G18" s="36"/>
      <c r="H18" s="136"/>
      <c r="J18" s="41"/>
      <c r="L18" s="136"/>
      <c r="N18" s="46"/>
      <c r="O18" s="5"/>
      <c r="P18" s="118"/>
      <c r="Q18" s="5"/>
      <c r="R18" s="30"/>
      <c r="S18" s="105"/>
      <c r="T18" s="123"/>
      <c r="U18" s="51"/>
    </row>
    <row r="19" spans="1:21" s="6" customFormat="1" ht="11.25">
      <c r="A19" s="29"/>
      <c r="B19" s="76"/>
      <c r="C19" s="76">
        <v>1</v>
      </c>
      <c r="D19" s="29">
        <v>2</v>
      </c>
      <c r="E19" s="76">
        <v>3</v>
      </c>
      <c r="F19" s="29">
        <v>4</v>
      </c>
      <c r="G19" s="38">
        <v>5</v>
      </c>
      <c r="H19" s="132">
        <v>6</v>
      </c>
      <c r="I19" s="29">
        <v>7</v>
      </c>
      <c r="J19" s="32">
        <v>8</v>
      </c>
      <c r="K19" s="29">
        <v>9</v>
      </c>
      <c r="L19" s="132">
        <v>10</v>
      </c>
      <c r="M19" s="29">
        <v>11</v>
      </c>
      <c r="N19" s="92">
        <v>12</v>
      </c>
      <c r="O19" s="29">
        <v>13</v>
      </c>
      <c r="P19" s="132">
        <v>14</v>
      </c>
      <c r="Q19" s="29">
        <v>15</v>
      </c>
      <c r="R19" s="32">
        <v>16</v>
      </c>
      <c r="S19" s="104">
        <v>17</v>
      </c>
      <c r="T19" s="120">
        <v>18</v>
      </c>
      <c r="U19" s="32">
        <v>19</v>
      </c>
    </row>
    <row r="20" spans="1:21" s="13" customFormat="1" ht="15.75">
      <c r="A20" s="12" t="s">
        <v>8</v>
      </c>
      <c r="B20" s="22"/>
      <c r="C20" s="5"/>
      <c r="D20" s="8"/>
      <c r="E20" s="77"/>
      <c r="F20" s="4"/>
      <c r="G20" s="40"/>
      <c r="H20" s="138"/>
      <c r="I20" s="2"/>
      <c r="J20" s="45"/>
      <c r="K20" s="2"/>
      <c r="L20" s="138"/>
      <c r="M20" s="2"/>
      <c r="N20" s="152"/>
      <c r="O20" s="5"/>
      <c r="P20" s="118"/>
      <c r="Q20" s="5"/>
      <c r="R20" s="30"/>
      <c r="S20" s="105"/>
      <c r="T20" s="121"/>
      <c r="U20" s="53"/>
    </row>
    <row r="21" spans="1:21" s="99" customFormat="1" ht="15.75">
      <c r="A21" s="130" t="s">
        <v>38</v>
      </c>
      <c r="C21" s="86"/>
      <c r="D21" s="98"/>
      <c r="E21" s="98"/>
      <c r="F21" s="93">
        <f>SUM(F22:F27)</f>
        <v>2735.3610000000003</v>
      </c>
      <c r="G21" s="100">
        <f>SUM(G22:G27)</f>
        <v>0</v>
      </c>
      <c r="H21" s="139">
        <f>SUM(H22:H27)</f>
        <v>51.4</v>
      </c>
      <c r="I21" s="169">
        <f aca="true" t="shared" si="3" ref="I21:U21">SUM(I22:I27)</f>
        <v>1160.37</v>
      </c>
      <c r="J21" s="151">
        <f t="shared" si="3"/>
        <v>394</v>
      </c>
      <c r="K21" s="169">
        <f t="shared" si="3"/>
        <v>0</v>
      </c>
      <c r="L21" s="170">
        <f t="shared" si="3"/>
        <v>164.035</v>
      </c>
      <c r="M21" s="169">
        <f t="shared" si="3"/>
        <v>803.056</v>
      </c>
      <c r="N21" s="151">
        <f t="shared" si="3"/>
        <v>0</v>
      </c>
      <c r="O21" s="149">
        <f t="shared" si="3"/>
        <v>0</v>
      </c>
      <c r="P21" s="170">
        <f t="shared" si="3"/>
        <v>215.435</v>
      </c>
      <c r="Q21" s="169">
        <f t="shared" si="3"/>
        <v>1963.426</v>
      </c>
      <c r="R21" s="174">
        <f t="shared" si="3"/>
        <v>394</v>
      </c>
      <c r="S21" s="153">
        <f t="shared" si="3"/>
        <v>0</v>
      </c>
      <c r="T21" s="154">
        <f t="shared" si="3"/>
        <v>0</v>
      </c>
      <c r="U21" s="153">
        <f t="shared" si="3"/>
        <v>162.5</v>
      </c>
    </row>
    <row r="22" spans="2:21" ht="22.5">
      <c r="B22" s="17" t="s">
        <v>57</v>
      </c>
      <c r="C22" s="17" t="s">
        <v>36</v>
      </c>
      <c r="D22" s="6">
        <v>801</v>
      </c>
      <c r="E22" s="19">
        <v>2006</v>
      </c>
      <c r="F22" s="17">
        <f aca="true" t="shared" si="4" ref="F22:F27">O22+P22+Q22+R22+T22+U22+S22</f>
        <v>340</v>
      </c>
      <c r="G22" s="36"/>
      <c r="H22" s="136"/>
      <c r="I22" s="173">
        <v>340</v>
      </c>
      <c r="J22" s="41"/>
      <c r="K22" s="171"/>
      <c r="L22" s="144"/>
      <c r="M22" s="173"/>
      <c r="N22" s="46"/>
      <c r="O22" s="5">
        <f>G22+K22</f>
        <v>0</v>
      </c>
      <c r="P22" s="127">
        <f>H22+L22</f>
        <v>0</v>
      </c>
      <c r="Q22" s="161">
        <f>I22+M22</f>
        <v>340</v>
      </c>
      <c r="R22" s="175">
        <f>J22+N22</f>
        <v>0</v>
      </c>
      <c r="S22" s="105"/>
      <c r="T22" s="124"/>
      <c r="U22" s="51"/>
    </row>
    <row r="23" spans="2:21" ht="22.5">
      <c r="B23" s="17" t="s">
        <v>28</v>
      </c>
      <c r="C23" s="17" t="s">
        <v>9</v>
      </c>
      <c r="D23" s="6">
        <v>852</v>
      </c>
      <c r="E23" s="80">
        <v>2006</v>
      </c>
      <c r="F23" s="17">
        <f t="shared" si="4"/>
        <v>250</v>
      </c>
      <c r="G23" s="36"/>
      <c r="H23" s="136"/>
      <c r="I23" s="173"/>
      <c r="J23" s="41">
        <v>87.5</v>
      </c>
      <c r="K23" s="171"/>
      <c r="L23" s="144"/>
      <c r="M23" s="173"/>
      <c r="N23" s="46"/>
      <c r="O23" s="5">
        <f aca="true" t="shared" si="5" ref="O23:R24">G23+K23</f>
        <v>0</v>
      </c>
      <c r="P23" s="127">
        <f t="shared" si="5"/>
        <v>0</v>
      </c>
      <c r="Q23" s="161">
        <f t="shared" si="5"/>
        <v>0</v>
      </c>
      <c r="R23" s="175">
        <f t="shared" si="5"/>
        <v>87.5</v>
      </c>
      <c r="S23" s="105"/>
      <c r="T23" s="124"/>
      <c r="U23" s="55">
        <v>162.5</v>
      </c>
    </row>
    <row r="24" spans="2:21" ht="22.5">
      <c r="B24" s="17" t="s">
        <v>29</v>
      </c>
      <c r="C24" s="17" t="s">
        <v>9</v>
      </c>
      <c r="D24" s="6">
        <v>852</v>
      </c>
      <c r="E24" s="19" t="s">
        <v>12</v>
      </c>
      <c r="F24" s="17">
        <f t="shared" si="4"/>
        <v>310</v>
      </c>
      <c r="G24" s="36"/>
      <c r="H24" s="136"/>
      <c r="I24" s="173">
        <v>155</v>
      </c>
      <c r="J24" s="41">
        <v>155</v>
      </c>
      <c r="K24" s="171"/>
      <c r="L24" s="144"/>
      <c r="M24" s="173"/>
      <c r="N24" s="46"/>
      <c r="O24" s="5">
        <f t="shared" si="5"/>
        <v>0</v>
      </c>
      <c r="P24" s="127">
        <f t="shared" si="5"/>
        <v>0</v>
      </c>
      <c r="Q24" s="161">
        <f t="shared" si="5"/>
        <v>155</v>
      </c>
      <c r="R24" s="175">
        <f t="shared" si="5"/>
        <v>155</v>
      </c>
      <c r="S24" s="105"/>
      <c r="T24" s="124"/>
      <c r="U24" s="53"/>
    </row>
    <row r="25" spans="2:21" ht="33.75">
      <c r="B25" s="17" t="s">
        <v>15</v>
      </c>
      <c r="C25" s="17" t="s">
        <v>11</v>
      </c>
      <c r="D25" s="6">
        <v>853</v>
      </c>
      <c r="E25" s="19" t="s">
        <v>12</v>
      </c>
      <c r="F25" s="17">
        <f t="shared" si="4"/>
        <v>281.5</v>
      </c>
      <c r="G25" s="36"/>
      <c r="H25" s="136"/>
      <c r="I25" s="173">
        <v>130</v>
      </c>
      <c r="J25" s="41">
        <v>151.5</v>
      </c>
      <c r="K25" s="171"/>
      <c r="L25" s="144"/>
      <c r="M25" s="173"/>
      <c r="N25" s="46"/>
      <c r="O25" s="5">
        <f aca="true" t="shared" si="6" ref="O25:R27">G25+K25</f>
        <v>0</v>
      </c>
      <c r="P25" s="127">
        <f t="shared" si="6"/>
        <v>0</v>
      </c>
      <c r="Q25" s="161">
        <f t="shared" si="6"/>
        <v>130</v>
      </c>
      <c r="R25" s="175">
        <f t="shared" si="6"/>
        <v>151.5</v>
      </c>
      <c r="S25" s="105"/>
      <c r="T25" s="124"/>
      <c r="U25" s="53"/>
    </row>
    <row r="26" spans="2:21" ht="67.5">
      <c r="B26" s="17" t="s">
        <v>84</v>
      </c>
      <c r="C26" s="17" t="s">
        <v>58</v>
      </c>
      <c r="D26" s="6">
        <v>854</v>
      </c>
      <c r="E26" s="19" t="s">
        <v>83</v>
      </c>
      <c r="F26" s="159">
        <f t="shared" si="4"/>
        <v>1502.461</v>
      </c>
      <c r="G26" s="36"/>
      <c r="H26" s="150"/>
      <c r="I26" s="173">
        <v>535.37</v>
      </c>
      <c r="J26" s="41"/>
      <c r="K26" s="171"/>
      <c r="L26" s="172">
        <v>164.035</v>
      </c>
      <c r="M26" s="173">
        <v>803.056</v>
      </c>
      <c r="N26" s="46"/>
      <c r="O26" s="5">
        <f t="shared" si="6"/>
        <v>0</v>
      </c>
      <c r="P26" s="127">
        <f t="shared" si="6"/>
        <v>164.035</v>
      </c>
      <c r="Q26" s="161">
        <f t="shared" si="6"/>
        <v>1338.426</v>
      </c>
      <c r="R26" s="175">
        <f t="shared" si="6"/>
        <v>0</v>
      </c>
      <c r="S26" s="105"/>
      <c r="T26" s="124"/>
      <c r="U26" s="51"/>
    </row>
    <row r="27" spans="2:21" ht="45">
      <c r="B27" s="17" t="s">
        <v>63</v>
      </c>
      <c r="C27" s="17" t="s">
        <v>67</v>
      </c>
      <c r="D27" s="6">
        <v>852</v>
      </c>
      <c r="E27" s="19">
        <v>2006</v>
      </c>
      <c r="F27" s="17">
        <f t="shared" si="4"/>
        <v>51.4</v>
      </c>
      <c r="G27" s="36"/>
      <c r="H27" s="136">
        <f>30+21.4</f>
        <v>51.4</v>
      </c>
      <c r="I27" s="173"/>
      <c r="J27" s="41"/>
      <c r="K27" s="171"/>
      <c r="L27" s="144"/>
      <c r="M27" s="173"/>
      <c r="N27" s="46"/>
      <c r="O27" s="5">
        <f t="shared" si="6"/>
        <v>0</v>
      </c>
      <c r="P27" s="127">
        <f t="shared" si="6"/>
        <v>51.4</v>
      </c>
      <c r="Q27" s="161">
        <f t="shared" si="6"/>
        <v>0</v>
      </c>
      <c r="R27" s="175">
        <f t="shared" si="6"/>
        <v>0</v>
      </c>
      <c r="S27" s="105"/>
      <c r="T27" s="124"/>
      <c r="U27" s="53"/>
    </row>
    <row r="28" spans="1:21" s="13" customFormat="1" ht="15.75">
      <c r="A28" s="12" t="s">
        <v>5</v>
      </c>
      <c r="B28" s="22"/>
      <c r="C28" s="5"/>
      <c r="D28" s="8"/>
      <c r="E28" s="77"/>
      <c r="F28" s="33">
        <f aca="true" t="shared" si="7" ref="F28:U28">SUM(F29:F29)</f>
        <v>11159.693</v>
      </c>
      <c r="G28" s="5">
        <f t="shared" si="7"/>
        <v>4108.133</v>
      </c>
      <c r="H28" s="127">
        <f t="shared" si="7"/>
        <v>977.308</v>
      </c>
      <c r="I28" s="161">
        <f t="shared" si="7"/>
        <v>819.0600000000001</v>
      </c>
      <c r="J28" s="33">
        <f t="shared" si="7"/>
        <v>662.75</v>
      </c>
      <c r="K28" s="5">
        <f t="shared" si="7"/>
        <v>0</v>
      </c>
      <c r="L28" s="127">
        <f t="shared" si="7"/>
        <v>992.385</v>
      </c>
      <c r="M28" s="161">
        <f t="shared" si="7"/>
        <v>977.807</v>
      </c>
      <c r="N28" s="93">
        <f t="shared" si="7"/>
        <v>2622.25</v>
      </c>
      <c r="O28" s="5">
        <f t="shared" si="7"/>
        <v>4108.133</v>
      </c>
      <c r="P28" s="127">
        <f t="shared" si="7"/>
        <v>1969.693</v>
      </c>
      <c r="Q28" s="165">
        <f t="shared" si="7"/>
        <v>1796.8670000000002</v>
      </c>
      <c r="R28" s="33">
        <f t="shared" si="7"/>
        <v>3285</v>
      </c>
      <c r="S28" s="108">
        <f t="shared" si="7"/>
        <v>0</v>
      </c>
      <c r="T28" s="124">
        <f t="shared" si="7"/>
        <v>0</v>
      </c>
      <c r="U28" s="33">
        <f t="shared" si="7"/>
        <v>0</v>
      </c>
    </row>
    <row r="29" spans="1:21" s="21" customFormat="1" ht="22.5">
      <c r="A29" s="18"/>
      <c r="B29" s="131" t="s">
        <v>82</v>
      </c>
      <c r="C29" s="17" t="s">
        <v>6</v>
      </c>
      <c r="D29" s="19">
        <v>600</v>
      </c>
      <c r="E29" s="19"/>
      <c r="F29" s="17">
        <f>SUM(F30:F34)</f>
        <v>11159.693</v>
      </c>
      <c r="G29" s="113">
        <f>SUM(G30:G34)</f>
        <v>4108.133</v>
      </c>
      <c r="H29" s="147">
        <f aca="true" t="shared" si="8" ref="H29:U29">SUM(H30:H34)</f>
        <v>977.308</v>
      </c>
      <c r="I29" s="160">
        <f t="shared" si="8"/>
        <v>819.0600000000001</v>
      </c>
      <c r="J29" s="96">
        <f t="shared" si="8"/>
        <v>662.75</v>
      </c>
      <c r="K29" s="103">
        <f t="shared" si="8"/>
        <v>0</v>
      </c>
      <c r="L29" s="163">
        <f>SUM(L30:L34)</f>
        <v>992.385</v>
      </c>
      <c r="M29" s="160">
        <f t="shared" si="8"/>
        <v>977.807</v>
      </c>
      <c r="N29" s="96">
        <f t="shared" si="8"/>
        <v>2622.25</v>
      </c>
      <c r="O29" s="103">
        <f t="shared" si="8"/>
        <v>4108.133</v>
      </c>
      <c r="P29" s="147">
        <f t="shared" si="8"/>
        <v>1969.693</v>
      </c>
      <c r="Q29" s="160">
        <f t="shared" si="8"/>
        <v>1796.8670000000002</v>
      </c>
      <c r="R29" s="103">
        <f t="shared" si="8"/>
        <v>3285</v>
      </c>
      <c r="S29" s="146">
        <f t="shared" si="8"/>
        <v>0</v>
      </c>
      <c r="T29" s="148">
        <f t="shared" si="8"/>
        <v>0</v>
      </c>
      <c r="U29" s="146">
        <f t="shared" si="8"/>
        <v>0</v>
      </c>
    </row>
    <row r="30" spans="2:21" ht="21" customHeight="1">
      <c r="B30" s="17" t="s">
        <v>45</v>
      </c>
      <c r="E30" s="19">
        <v>2005</v>
      </c>
      <c r="F30" s="17">
        <f>O30+P30+Q30+R30+T30+U30+S30</f>
        <v>700</v>
      </c>
      <c r="G30" s="36"/>
      <c r="H30" s="136">
        <f>200+100</f>
        <v>300</v>
      </c>
      <c r="I30" s="164">
        <v>200</v>
      </c>
      <c r="J30" s="155">
        <v>200</v>
      </c>
      <c r="K30" s="4">
        <f>SUM(K31:K31)</f>
        <v>0</v>
      </c>
      <c r="L30" s="144"/>
      <c r="N30" s="46"/>
      <c r="O30" s="17">
        <f aca="true" t="shared" si="9" ref="O30:R34">G30+K30</f>
        <v>0</v>
      </c>
      <c r="P30" s="127">
        <f t="shared" si="9"/>
        <v>300</v>
      </c>
      <c r="Q30" s="166">
        <f t="shared" si="9"/>
        <v>200</v>
      </c>
      <c r="R30" s="35">
        <f t="shared" si="9"/>
        <v>200</v>
      </c>
      <c r="S30" s="105"/>
      <c r="T30" s="121"/>
      <c r="U30" s="51"/>
    </row>
    <row r="31" spans="2:21" ht="19.5">
      <c r="B31" s="131" t="s">
        <v>52</v>
      </c>
      <c r="E31" s="19">
        <v>2005</v>
      </c>
      <c r="F31" s="17">
        <f>O31+P31+Q31+R31+T31+U31+S31</f>
        <v>452</v>
      </c>
      <c r="G31" s="36"/>
      <c r="H31" s="136">
        <f>52+200</f>
        <v>252</v>
      </c>
      <c r="I31" s="164">
        <v>200</v>
      </c>
      <c r="J31" s="41"/>
      <c r="K31" s="4">
        <f>SUM(K32:K32)</f>
        <v>0</v>
      </c>
      <c r="L31" s="144"/>
      <c r="N31" s="46"/>
      <c r="O31" s="17">
        <f t="shared" si="9"/>
        <v>0</v>
      </c>
      <c r="P31" s="127">
        <f t="shared" si="9"/>
        <v>252</v>
      </c>
      <c r="Q31" s="167">
        <f t="shared" si="9"/>
        <v>200</v>
      </c>
      <c r="R31" s="35">
        <f t="shared" si="9"/>
        <v>0</v>
      </c>
      <c r="S31" s="105"/>
      <c r="T31" s="121"/>
      <c r="U31" s="51"/>
    </row>
    <row r="32" spans="2:21" ht="29.25">
      <c r="B32" s="131" t="s">
        <v>78</v>
      </c>
      <c r="E32" s="19" t="s">
        <v>47</v>
      </c>
      <c r="F32" s="17">
        <f>O32+P32+Q32+R32+T32+U32+S32</f>
        <v>4786.8550000000005</v>
      </c>
      <c r="G32" s="101">
        <f>853.2+908.522+436.92+334.722</f>
        <v>2533.3640000000005</v>
      </c>
      <c r="H32" s="140">
        <v>139.279</v>
      </c>
      <c r="I32" s="160">
        <v>146.768</v>
      </c>
      <c r="J32" s="41">
        <v>195</v>
      </c>
      <c r="K32" s="4">
        <f>SUM(K33:K33)</f>
        <v>0</v>
      </c>
      <c r="L32" s="128">
        <v>324.985</v>
      </c>
      <c r="M32" s="159">
        <v>342.459</v>
      </c>
      <c r="N32" s="162">
        <v>1105</v>
      </c>
      <c r="O32" s="17">
        <f t="shared" si="9"/>
        <v>2533.3640000000005</v>
      </c>
      <c r="P32" s="127">
        <f>H32+L32</f>
        <v>464.264</v>
      </c>
      <c r="Q32" s="167">
        <f t="shared" si="9"/>
        <v>489.227</v>
      </c>
      <c r="R32" s="35">
        <f t="shared" si="9"/>
        <v>1300</v>
      </c>
      <c r="S32" s="105"/>
      <c r="T32" s="124"/>
      <c r="U32" s="51"/>
    </row>
    <row r="33" spans="2:21" ht="42" customHeight="1">
      <c r="B33" s="131" t="s">
        <v>80</v>
      </c>
      <c r="E33" s="19" t="s">
        <v>48</v>
      </c>
      <c r="F33" s="17">
        <f>O33+P33+Q33+R33+T33+U33+S33</f>
        <v>2897.627</v>
      </c>
      <c r="G33" s="36">
        <f>305.7+433.678</f>
        <v>739.3779999999999</v>
      </c>
      <c r="H33" s="140">
        <v>147.103</v>
      </c>
      <c r="I33" s="160">
        <v>146.372</v>
      </c>
      <c r="J33" s="41">
        <v>177</v>
      </c>
      <c r="K33" s="4">
        <v>0</v>
      </c>
      <c r="L33" s="128">
        <v>343.24</v>
      </c>
      <c r="M33" s="159">
        <v>341.534</v>
      </c>
      <c r="N33" s="162">
        <v>1003</v>
      </c>
      <c r="O33" s="17">
        <f t="shared" si="9"/>
        <v>739.3779999999999</v>
      </c>
      <c r="P33" s="168">
        <f t="shared" si="9"/>
        <v>490.343</v>
      </c>
      <c r="Q33" s="167">
        <f t="shared" si="9"/>
        <v>487.906</v>
      </c>
      <c r="R33" s="35">
        <f t="shared" si="9"/>
        <v>1180</v>
      </c>
      <c r="S33" s="105"/>
      <c r="T33" s="124"/>
      <c r="U33" s="51"/>
    </row>
    <row r="34" spans="2:21" ht="39">
      <c r="B34" s="131" t="s">
        <v>81</v>
      </c>
      <c r="C34" s="17"/>
      <c r="E34" s="19" t="s">
        <v>49</v>
      </c>
      <c r="F34" s="17">
        <f>O34+P34+Q34+R34+T34+U34+S34</f>
        <v>2323.211</v>
      </c>
      <c r="G34" s="133">
        <f>473.782+361.609</f>
        <v>835.391</v>
      </c>
      <c r="H34" s="140">
        <v>138.926</v>
      </c>
      <c r="I34" s="160">
        <v>125.92</v>
      </c>
      <c r="J34" s="156">
        <v>90.75</v>
      </c>
      <c r="K34" s="4"/>
      <c r="L34" s="128">
        <v>324.16</v>
      </c>
      <c r="M34" s="159">
        <v>293.814</v>
      </c>
      <c r="N34" s="157">
        <v>514.25</v>
      </c>
      <c r="O34" s="17">
        <f t="shared" si="9"/>
        <v>835.391</v>
      </c>
      <c r="P34" s="127">
        <f t="shared" si="9"/>
        <v>463.086</v>
      </c>
      <c r="Q34" s="167">
        <f t="shared" si="9"/>
        <v>419.73400000000004</v>
      </c>
      <c r="R34" s="35">
        <f t="shared" si="9"/>
        <v>605</v>
      </c>
      <c r="S34" s="105"/>
      <c r="T34" s="124"/>
      <c r="U34" s="51"/>
    </row>
    <row r="35" spans="3:21" ht="15">
      <c r="C35" s="17"/>
      <c r="F35" s="17"/>
      <c r="G35" s="133"/>
      <c r="H35" s="140"/>
      <c r="I35" s="160"/>
      <c r="J35" s="41"/>
      <c r="K35" s="4"/>
      <c r="L35" s="128"/>
      <c r="M35" s="102"/>
      <c r="N35" s="95"/>
      <c r="O35" s="17"/>
      <c r="P35" s="127"/>
      <c r="Q35" s="167"/>
      <c r="R35" s="35"/>
      <c r="S35" s="105"/>
      <c r="T35" s="124"/>
      <c r="U35" s="51"/>
    </row>
    <row r="36" spans="3:21" ht="15">
      <c r="C36" s="17"/>
      <c r="F36" s="17"/>
      <c r="G36" s="133"/>
      <c r="H36" s="140"/>
      <c r="I36" s="103"/>
      <c r="J36" s="41"/>
      <c r="K36" s="4"/>
      <c r="L36" s="128"/>
      <c r="M36" s="102"/>
      <c r="N36" s="95"/>
      <c r="O36" s="17"/>
      <c r="P36" s="127"/>
      <c r="Q36" s="17"/>
      <c r="R36" s="35"/>
      <c r="S36" s="105"/>
      <c r="T36" s="124"/>
      <c r="U36" s="51"/>
    </row>
    <row r="37" spans="1:21" s="6" customFormat="1" ht="11.25">
      <c r="A37" s="29"/>
      <c r="B37" s="76"/>
      <c r="C37" s="76">
        <v>1</v>
      </c>
      <c r="D37" s="29">
        <v>2</v>
      </c>
      <c r="E37" s="76">
        <v>3</v>
      </c>
      <c r="F37" s="29">
        <v>4</v>
      </c>
      <c r="G37" s="38">
        <v>5</v>
      </c>
      <c r="H37" s="132">
        <v>6</v>
      </c>
      <c r="I37" s="29">
        <v>7</v>
      </c>
      <c r="J37" s="32">
        <v>8</v>
      </c>
      <c r="K37" s="29">
        <v>9</v>
      </c>
      <c r="L37" s="132">
        <v>10</v>
      </c>
      <c r="M37" s="29">
        <v>11</v>
      </c>
      <c r="N37" s="92">
        <v>12</v>
      </c>
      <c r="O37" s="29">
        <v>13</v>
      </c>
      <c r="P37" s="132">
        <v>14</v>
      </c>
      <c r="Q37" s="29">
        <v>15</v>
      </c>
      <c r="R37" s="32">
        <v>16</v>
      </c>
      <c r="S37" s="104">
        <v>17</v>
      </c>
      <c r="T37" s="120">
        <v>18</v>
      </c>
      <c r="U37" s="32">
        <v>19</v>
      </c>
    </row>
    <row r="38" spans="1:21" s="13" customFormat="1" ht="15.75">
      <c r="A38" s="12" t="s">
        <v>2</v>
      </c>
      <c r="B38" s="22"/>
      <c r="C38" s="5"/>
      <c r="D38" s="8"/>
      <c r="E38" s="77"/>
      <c r="F38" s="17"/>
      <c r="G38" s="40"/>
      <c r="H38" s="138"/>
      <c r="I38" s="2"/>
      <c r="J38" s="45"/>
      <c r="K38" s="2"/>
      <c r="L38" s="138"/>
      <c r="M38" s="2"/>
      <c r="N38" s="94"/>
      <c r="O38" s="5"/>
      <c r="P38" s="118"/>
      <c r="Q38" s="5"/>
      <c r="R38" s="30"/>
      <c r="S38" s="105"/>
      <c r="T38" s="124"/>
      <c r="U38" s="53"/>
    </row>
    <row r="39" spans="1:21" s="13" customFormat="1" ht="15.75">
      <c r="A39" s="12" t="s">
        <v>3</v>
      </c>
      <c r="B39" s="22"/>
      <c r="C39" s="5"/>
      <c r="D39" s="8"/>
      <c r="E39" s="77"/>
      <c r="F39" s="17"/>
      <c r="G39" s="40"/>
      <c r="H39" s="138"/>
      <c r="I39" s="2"/>
      <c r="J39" s="45"/>
      <c r="K39" s="2"/>
      <c r="L39" s="138"/>
      <c r="M39" s="2"/>
      <c r="N39" s="94"/>
      <c r="O39" s="5"/>
      <c r="P39" s="118"/>
      <c r="Q39" s="5"/>
      <c r="R39" s="30"/>
      <c r="S39" s="105"/>
      <c r="T39" s="124"/>
      <c r="U39" s="53"/>
    </row>
    <row r="40" spans="1:21" s="13" customFormat="1" ht="15.75">
      <c r="A40" s="12" t="s">
        <v>4</v>
      </c>
      <c r="B40" s="22"/>
      <c r="C40" s="5"/>
      <c r="D40" s="8"/>
      <c r="E40" s="77"/>
      <c r="F40" s="33">
        <f aca="true" t="shared" si="10" ref="F40:U40">SUM(F41:F51)</f>
        <v>370.6</v>
      </c>
      <c r="G40" s="5">
        <f t="shared" si="10"/>
        <v>0</v>
      </c>
      <c r="H40" s="141">
        <f t="shared" si="10"/>
        <v>361.6</v>
      </c>
      <c r="I40" s="126">
        <f t="shared" si="10"/>
        <v>0</v>
      </c>
      <c r="J40" s="33">
        <f t="shared" si="10"/>
        <v>0</v>
      </c>
      <c r="K40" s="5">
        <f t="shared" si="10"/>
        <v>0</v>
      </c>
      <c r="L40" s="118">
        <f t="shared" si="10"/>
        <v>0</v>
      </c>
      <c r="M40" s="5">
        <f t="shared" si="10"/>
        <v>0</v>
      </c>
      <c r="N40" s="33">
        <f t="shared" si="10"/>
        <v>0</v>
      </c>
      <c r="O40" s="5">
        <f t="shared" si="10"/>
        <v>0</v>
      </c>
      <c r="P40" s="127">
        <f t="shared" si="10"/>
        <v>361.6</v>
      </c>
      <c r="Q40" s="5">
        <f t="shared" si="10"/>
        <v>0</v>
      </c>
      <c r="R40" s="33">
        <f t="shared" si="10"/>
        <v>0</v>
      </c>
      <c r="S40" s="106">
        <f t="shared" si="10"/>
        <v>9</v>
      </c>
      <c r="T40" s="125">
        <f t="shared" si="10"/>
        <v>0</v>
      </c>
      <c r="U40" s="106">
        <f t="shared" si="10"/>
        <v>0</v>
      </c>
    </row>
    <row r="41" spans="2:21" ht="33.75">
      <c r="B41" s="17" t="s">
        <v>64</v>
      </c>
      <c r="C41" s="4" t="s">
        <v>30</v>
      </c>
      <c r="D41" s="6">
        <v>757</v>
      </c>
      <c r="E41" s="115">
        <v>2005</v>
      </c>
      <c r="F41" s="17">
        <f aca="true" t="shared" si="11" ref="F41:F50">O41+P41+Q41+R41+T41+U41+S41</f>
        <v>20</v>
      </c>
      <c r="G41" s="36"/>
      <c r="H41" s="136">
        <v>20</v>
      </c>
      <c r="J41" s="41"/>
      <c r="L41" s="136"/>
      <c r="N41" s="46"/>
      <c r="O41" s="5">
        <f aca="true" t="shared" si="12" ref="O41:R44">G41+K41</f>
        <v>0</v>
      </c>
      <c r="P41" s="118">
        <f t="shared" si="12"/>
        <v>20</v>
      </c>
      <c r="Q41" s="5">
        <f t="shared" si="12"/>
        <v>0</v>
      </c>
      <c r="R41" s="30">
        <f t="shared" si="12"/>
        <v>0</v>
      </c>
      <c r="S41" s="105"/>
      <c r="T41" s="121"/>
      <c r="U41" s="53"/>
    </row>
    <row r="42" spans="2:21" ht="22.5">
      <c r="B42" s="17" t="s">
        <v>59</v>
      </c>
      <c r="C42" s="17" t="s">
        <v>60</v>
      </c>
      <c r="D42" s="6">
        <v>600</v>
      </c>
      <c r="E42" s="115">
        <v>2005</v>
      </c>
      <c r="F42" s="17">
        <f t="shared" si="11"/>
        <v>7</v>
      </c>
      <c r="G42" s="36"/>
      <c r="H42" s="136">
        <v>7</v>
      </c>
      <c r="J42" s="41"/>
      <c r="L42" s="136"/>
      <c r="N42" s="46"/>
      <c r="O42" s="5">
        <f t="shared" si="12"/>
        <v>0</v>
      </c>
      <c r="P42" s="118">
        <f t="shared" si="12"/>
        <v>7</v>
      </c>
      <c r="Q42" s="5">
        <f t="shared" si="12"/>
        <v>0</v>
      </c>
      <c r="R42" s="30">
        <f t="shared" si="12"/>
        <v>0</v>
      </c>
      <c r="S42" s="105"/>
      <c r="T42" s="121"/>
      <c r="U42" s="53"/>
    </row>
    <row r="43" spans="2:21" ht="22.5">
      <c r="B43" s="17" t="s">
        <v>65</v>
      </c>
      <c r="C43" s="17" t="s">
        <v>66</v>
      </c>
      <c r="D43" s="6">
        <v>801</v>
      </c>
      <c r="E43" s="115">
        <v>2005</v>
      </c>
      <c r="F43" s="17">
        <f t="shared" si="11"/>
        <v>40</v>
      </c>
      <c r="G43" s="36"/>
      <c r="H43" s="136">
        <v>40</v>
      </c>
      <c r="J43" s="41"/>
      <c r="L43" s="136"/>
      <c r="N43" s="46"/>
      <c r="O43" s="5">
        <f>G43+K43</f>
        <v>0</v>
      </c>
      <c r="P43" s="118">
        <f>H43+L43</f>
        <v>40</v>
      </c>
      <c r="Q43" s="5">
        <f>I43+M43</f>
        <v>0</v>
      </c>
      <c r="R43" s="30">
        <f>J43+N43</f>
        <v>0</v>
      </c>
      <c r="S43" s="105"/>
      <c r="T43" s="121"/>
      <c r="U43" s="53"/>
    </row>
    <row r="44" spans="2:21" ht="22.5">
      <c r="B44" s="17" t="s">
        <v>42</v>
      </c>
      <c r="C44" s="4" t="s">
        <v>43</v>
      </c>
      <c r="D44" s="6">
        <v>852</v>
      </c>
      <c r="E44" s="115">
        <v>2005</v>
      </c>
      <c r="F44" s="17">
        <f t="shared" si="11"/>
        <v>12.5</v>
      </c>
      <c r="G44" s="36"/>
      <c r="H44" s="136">
        <v>3.5</v>
      </c>
      <c r="J44" s="41"/>
      <c r="L44" s="136"/>
      <c r="N44" s="46"/>
      <c r="O44" s="5">
        <f t="shared" si="12"/>
        <v>0</v>
      </c>
      <c r="P44" s="118">
        <f t="shared" si="12"/>
        <v>3.5</v>
      </c>
      <c r="Q44" s="5">
        <f t="shared" si="12"/>
        <v>0</v>
      </c>
      <c r="R44" s="30">
        <f t="shared" si="12"/>
        <v>0</v>
      </c>
      <c r="S44" s="105">
        <v>9</v>
      </c>
      <c r="T44" s="121"/>
      <c r="U44" s="53"/>
    </row>
    <row r="45" spans="2:21" ht="33.75">
      <c r="B45" s="17" t="s">
        <v>55</v>
      </c>
      <c r="C45" s="4" t="s">
        <v>46</v>
      </c>
      <c r="D45" s="6">
        <v>600</v>
      </c>
      <c r="E45" s="115">
        <v>2005</v>
      </c>
      <c r="F45" s="17">
        <f t="shared" si="11"/>
        <v>63</v>
      </c>
      <c r="G45" s="36"/>
      <c r="H45" s="136">
        <f>28+35</f>
        <v>63</v>
      </c>
      <c r="J45" s="41"/>
      <c r="L45" s="136"/>
      <c r="N45" s="46"/>
      <c r="O45" s="5">
        <f aca="true" t="shared" si="13" ref="O45:R50">G45+K45</f>
        <v>0</v>
      </c>
      <c r="P45" s="118">
        <f t="shared" si="13"/>
        <v>63</v>
      </c>
      <c r="Q45" s="5">
        <f t="shared" si="13"/>
        <v>0</v>
      </c>
      <c r="R45" s="30">
        <f t="shared" si="13"/>
        <v>0</v>
      </c>
      <c r="S45" s="105"/>
      <c r="T45" s="121"/>
      <c r="U45" s="53"/>
    </row>
    <row r="46" spans="2:21" ht="33.75">
      <c r="B46" s="17" t="s">
        <v>68</v>
      </c>
      <c r="C46" s="4" t="s">
        <v>69</v>
      </c>
      <c r="D46" s="6">
        <v>750</v>
      </c>
      <c r="E46" s="115">
        <v>2005</v>
      </c>
      <c r="F46" s="17">
        <f>O46+P46+Q46+R46+T46+U46+S46</f>
        <v>95</v>
      </c>
      <c r="G46" s="36"/>
      <c r="H46" s="136">
        <v>95</v>
      </c>
      <c r="J46" s="41"/>
      <c r="L46" s="136"/>
      <c r="N46" s="46"/>
      <c r="O46" s="5">
        <f t="shared" si="13"/>
        <v>0</v>
      </c>
      <c r="P46" s="118">
        <f t="shared" si="13"/>
        <v>95</v>
      </c>
      <c r="Q46" s="5">
        <f t="shared" si="13"/>
        <v>0</v>
      </c>
      <c r="R46" s="30">
        <f t="shared" si="13"/>
        <v>0</v>
      </c>
      <c r="S46" s="105"/>
      <c r="T46" s="121"/>
      <c r="U46" s="53"/>
    </row>
    <row r="47" spans="2:21" ht="22.5">
      <c r="B47" s="17" t="s">
        <v>70</v>
      </c>
      <c r="C47" s="4" t="s">
        <v>71</v>
      </c>
      <c r="D47" s="6">
        <v>852</v>
      </c>
      <c r="E47" s="115">
        <v>2005</v>
      </c>
      <c r="F47" s="17">
        <f>O47+P47+Q47+R47+T47+U47+S47</f>
        <v>11</v>
      </c>
      <c r="G47" s="36"/>
      <c r="H47" s="136">
        <v>11</v>
      </c>
      <c r="J47" s="41"/>
      <c r="L47" s="136"/>
      <c r="N47" s="46"/>
      <c r="O47" s="5">
        <f t="shared" si="13"/>
        <v>0</v>
      </c>
      <c r="P47" s="118">
        <f t="shared" si="13"/>
        <v>11</v>
      </c>
      <c r="Q47" s="5">
        <f t="shared" si="13"/>
        <v>0</v>
      </c>
      <c r="R47" s="30">
        <f t="shared" si="13"/>
        <v>0</v>
      </c>
      <c r="S47" s="105"/>
      <c r="T47" s="121"/>
      <c r="U47" s="53"/>
    </row>
    <row r="48" spans="2:21" ht="22.5">
      <c r="B48" s="17" t="s">
        <v>74</v>
      </c>
      <c r="C48" s="4" t="s">
        <v>75</v>
      </c>
      <c r="D48" s="6">
        <v>853</v>
      </c>
      <c r="E48" s="115">
        <v>2005</v>
      </c>
      <c r="F48" s="17">
        <f>O48+P48+Q48+R48+T48+U48+S48</f>
        <v>45</v>
      </c>
      <c r="G48" s="36"/>
      <c r="H48" s="136">
        <v>45</v>
      </c>
      <c r="J48" s="41"/>
      <c r="L48" s="136"/>
      <c r="N48" s="46"/>
      <c r="O48" s="5">
        <f aca="true" t="shared" si="14" ref="O48:R49">G48+K48</f>
        <v>0</v>
      </c>
      <c r="P48" s="118">
        <f t="shared" si="14"/>
        <v>45</v>
      </c>
      <c r="Q48" s="5">
        <f t="shared" si="14"/>
        <v>0</v>
      </c>
      <c r="R48" s="30">
        <f t="shared" si="14"/>
        <v>0</v>
      </c>
      <c r="S48" s="105"/>
      <c r="T48" s="121"/>
      <c r="U48" s="53"/>
    </row>
    <row r="49" spans="2:21" ht="22.5">
      <c r="B49" s="17" t="s">
        <v>76</v>
      </c>
      <c r="C49" s="17" t="s">
        <v>77</v>
      </c>
      <c r="D49" s="6">
        <v>801</v>
      </c>
      <c r="E49" s="115">
        <v>2005</v>
      </c>
      <c r="F49" s="17">
        <f>O49+P49+Q49+R49+T49+U49+S49</f>
        <v>4.5</v>
      </c>
      <c r="G49" s="36"/>
      <c r="H49" s="136">
        <v>4.5</v>
      </c>
      <c r="J49" s="41"/>
      <c r="L49" s="136"/>
      <c r="N49" s="46"/>
      <c r="O49" s="5">
        <f t="shared" si="14"/>
        <v>0</v>
      </c>
      <c r="P49" s="118">
        <f t="shared" si="14"/>
        <v>4.5</v>
      </c>
      <c r="Q49" s="5">
        <f t="shared" si="14"/>
        <v>0</v>
      </c>
      <c r="R49" s="30">
        <f t="shared" si="14"/>
        <v>0</v>
      </c>
      <c r="S49" s="105"/>
      <c r="T49" s="121"/>
      <c r="U49" s="53"/>
    </row>
    <row r="50" spans="1:21" s="21" customFormat="1" ht="22.5">
      <c r="A50" s="18"/>
      <c r="B50" s="17" t="s">
        <v>51</v>
      </c>
      <c r="C50" s="17"/>
      <c r="D50" s="6"/>
      <c r="E50" s="19">
        <v>2005</v>
      </c>
      <c r="F50" s="17">
        <f t="shared" si="11"/>
        <v>72.6</v>
      </c>
      <c r="G50" s="39"/>
      <c r="H50" s="137">
        <v>72.6</v>
      </c>
      <c r="I50" s="20"/>
      <c r="J50" s="44"/>
      <c r="K50" s="20"/>
      <c r="L50" s="137"/>
      <c r="M50" s="20"/>
      <c r="N50" s="46"/>
      <c r="O50" s="22">
        <f t="shared" si="13"/>
        <v>0</v>
      </c>
      <c r="P50" s="119">
        <f t="shared" si="13"/>
        <v>72.6</v>
      </c>
      <c r="Q50" s="22">
        <f t="shared" si="13"/>
        <v>0</v>
      </c>
      <c r="R50" s="34">
        <f t="shared" si="13"/>
        <v>0</v>
      </c>
      <c r="S50" s="107"/>
      <c r="T50" s="122"/>
      <c r="U50" s="52"/>
    </row>
    <row r="51" spans="1:21" s="21" customFormat="1" ht="15">
      <c r="A51" s="18"/>
      <c r="B51" s="17"/>
      <c r="C51" s="17"/>
      <c r="D51" s="6"/>
      <c r="E51" s="19"/>
      <c r="F51" s="17"/>
      <c r="G51" s="39"/>
      <c r="H51" s="137"/>
      <c r="I51" s="20"/>
      <c r="J51" s="44"/>
      <c r="K51" s="20"/>
      <c r="L51" s="137"/>
      <c r="M51" s="20"/>
      <c r="N51" s="46"/>
      <c r="O51" s="22"/>
      <c r="P51" s="119"/>
      <c r="Q51" s="22"/>
      <c r="R51" s="34"/>
      <c r="S51" s="107"/>
      <c r="T51" s="122"/>
      <c r="U51" s="52"/>
    </row>
    <row r="52" spans="3:21" ht="15">
      <c r="C52" s="17"/>
      <c r="F52" s="17"/>
      <c r="G52" s="36"/>
      <c r="H52" s="136"/>
      <c r="J52" s="41"/>
      <c r="L52" s="136"/>
      <c r="N52" s="46"/>
      <c r="O52" s="5"/>
      <c r="P52" s="118"/>
      <c r="Q52" s="5"/>
      <c r="R52" s="30"/>
      <c r="S52" s="105"/>
      <c r="T52" s="124"/>
      <c r="U52" s="53"/>
    </row>
    <row r="53" spans="1:21" s="13" customFormat="1" ht="16.5" thickBot="1">
      <c r="A53" s="47" t="s">
        <v>16</v>
      </c>
      <c r="B53" s="85"/>
      <c r="C53" s="48"/>
      <c r="D53" s="49"/>
      <c r="E53" s="78"/>
      <c r="F53" s="48">
        <f aca="true" t="shared" si="15" ref="F53:U53">F12+F21+F28+F40</f>
        <v>17362.610999999997</v>
      </c>
      <c r="G53" s="111">
        <f t="shared" si="15"/>
        <v>4108.133</v>
      </c>
      <c r="H53" s="142">
        <f t="shared" si="15"/>
        <v>1390.308</v>
      </c>
      <c r="I53" s="112">
        <f t="shared" si="15"/>
        <v>1979.4299999999998</v>
      </c>
      <c r="J53" s="50">
        <f t="shared" si="15"/>
        <v>1056.75</v>
      </c>
      <c r="K53" s="48">
        <f t="shared" si="15"/>
        <v>0</v>
      </c>
      <c r="L53" s="145">
        <f t="shared" si="15"/>
        <v>1156.42</v>
      </c>
      <c r="M53" s="49">
        <f t="shared" si="15"/>
        <v>1780.863</v>
      </c>
      <c r="N53" s="88">
        <f t="shared" si="15"/>
        <v>2622.25</v>
      </c>
      <c r="O53" s="48">
        <f t="shared" si="15"/>
        <v>4108.133</v>
      </c>
      <c r="P53" s="129">
        <f t="shared" si="15"/>
        <v>2546.728</v>
      </c>
      <c r="Q53" s="48">
        <f t="shared" si="15"/>
        <v>3760.293</v>
      </c>
      <c r="R53" s="50">
        <f t="shared" si="15"/>
        <v>3679</v>
      </c>
      <c r="S53" s="109">
        <f t="shared" si="15"/>
        <v>2244.6</v>
      </c>
      <c r="T53" s="176">
        <f t="shared" si="15"/>
        <v>861.357</v>
      </c>
      <c r="U53" s="87">
        <f t="shared" si="15"/>
        <v>162.5</v>
      </c>
    </row>
  </sheetData>
  <mergeCells count="12">
    <mergeCell ref="B7:F10"/>
    <mergeCell ref="T9:T10"/>
    <mergeCell ref="S9:S10"/>
    <mergeCell ref="G7:J7"/>
    <mergeCell ref="G8:J8"/>
    <mergeCell ref="U6:U8"/>
    <mergeCell ref="K7:N7"/>
    <mergeCell ref="O6:R6"/>
    <mergeCell ref="O7:R8"/>
    <mergeCell ref="S6:S8"/>
    <mergeCell ref="T6:T8"/>
    <mergeCell ref="K8:N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2005-05-05T07:30:49Z</cp:lastPrinted>
  <dcterms:created xsi:type="dcterms:W3CDTF">1999-11-16T09:30:08Z</dcterms:created>
  <dcterms:modified xsi:type="dcterms:W3CDTF">2005-05-05T07:34:11Z</dcterms:modified>
  <cp:category/>
  <cp:version/>
  <cp:contentType/>
  <cp:contentStatus/>
</cp:coreProperties>
</file>