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1385" windowHeight="65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'Arkusz1'!$A$1:$T$53</definedName>
  </definedNames>
  <calcPr fullCalcOnLoad="1"/>
</workbook>
</file>

<file path=xl/sharedStrings.xml><?xml version="1.0" encoding="utf-8"?>
<sst xmlns="http://schemas.openxmlformats.org/spreadsheetml/2006/main" count="98" uniqueCount="81">
  <si>
    <t>Cel i zadania rzeczowe</t>
  </si>
  <si>
    <t>Dział</t>
  </si>
  <si>
    <t>Zakupy  środków trwałych</t>
  </si>
  <si>
    <t xml:space="preserve">i wartości niematerialnych </t>
  </si>
  <si>
    <t>i prawnych</t>
  </si>
  <si>
    <t>P.Z.D Toruń</t>
  </si>
  <si>
    <t>Wydatki budżetowe</t>
  </si>
  <si>
    <t>Zabezpieczenie bazy lokalowej</t>
  </si>
  <si>
    <t xml:space="preserve">w tysiącach złotych </t>
  </si>
  <si>
    <t>Ochrona środowiska</t>
  </si>
  <si>
    <t>i następne</t>
  </si>
  <si>
    <t xml:space="preserve">Razem  program  inwestycyjny </t>
  </si>
  <si>
    <t xml:space="preserve">Nazwa programu </t>
  </si>
  <si>
    <t xml:space="preserve">Jednostka realizująca zadanie </t>
  </si>
  <si>
    <t>Okres realiz.</t>
  </si>
  <si>
    <t>Nakłady łączne</t>
  </si>
  <si>
    <t xml:space="preserve">z lat </t>
  </si>
  <si>
    <t>pop.</t>
  </si>
  <si>
    <t>z lat</t>
  </si>
  <si>
    <t>z dotacji celowych ,subwencji</t>
  </si>
  <si>
    <t xml:space="preserve">Łącznie wydatki  budżetowe   powiatu  </t>
  </si>
  <si>
    <t>poprzedn.</t>
  </si>
  <si>
    <t>Z.Sz. w Chełmży</t>
  </si>
  <si>
    <t xml:space="preserve">i  podnoszenie  standardów </t>
  </si>
  <si>
    <t>2006-</t>
  </si>
  <si>
    <t xml:space="preserve">1.Budowa  chodników </t>
  </si>
  <si>
    <t>PZD</t>
  </si>
  <si>
    <t>2000- 2007</t>
  </si>
  <si>
    <t>2000-2007</t>
  </si>
  <si>
    <t>2004-2007</t>
  </si>
  <si>
    <t xml:space="preserve">2. Droga  Zarośla  Cienkie </t>
  </si>
  <si>
    <t xml:space="preserve">Z.Sz. CKU  Gronowo </t>
  </si>
  <si>
    <t>S.P.</t>
  </si>
  <si>
    <t>DPS  Pigża</t>
  </si>
  <si>
    <t xml:space="preserve"> 3. Modernizacja  drogi  powiatowej nr  2016 -  Łubianka -Kończewice</t>
  </si>
  <si>
    <t>Inwestycje drogowe :</t>
  </si>
  <si>
    <t>2005-2006</t>
  </si>
  <si>
    <t>Poprawa  jakości  kształcenia z  Zespole  Szkół  w  Gronowie  poprzez  rozbudowę  bazy  oświatowej .</t>
  </si>
  <si>
    <t xml:space="preserve">z funduszy  celowych  ,  strukturalnych </t>
  </si>
  <si>
    <t>oraz  budżetu państwa*</t>
  </si>
  <si>
    <t>dochodów  własnych *</t>
  </si>
  <si>
    <t xml:space="preserve">w  sprawie   Budżetu Powiatu Toruńskiego na rok 2006 </t>
  </si>
  <si>
    <t>DPS-wszystkie</t>
  </si>
  <si>
    <t>2005-</t>
  </si>
  <si>
    <t xml:space="preserve">instalacja  alarmowa </t>
  </si>
  <si>
    <t xml:space="preserve">ŚDS  w  Osieku </t>
  </si>
  <si>
    <t xml:space="preserve">wydzielenie  klatek  schodowych  ścianą  ogniotrwałą w  bud.  Szosa  Chełmińska  30/32 </t>
  </si>
  <si>
    <t>SP</t>
  </si>
  <si>
    <t>2006-2007</t>
  </si>
  <si>
    <t xml:space="preserve">wymiana  nawierzchni  boiska  ,  nakładka  z  masy  bitumicznej </t>
  </si>
  <si>
    <t>budowa łącznika w Z.Sz.w Chełmży</t>
  </si>
  <si>
    <t>poprawa  jakości  kształcenia z  Zespole  Szkół  w  Gronowie  poprzez  rozbudowę  bazy  oświatowej .</t>
  </si>
  <si>
    <t xml:space="preserve">zakupy  sprzętu  -  przyczepa  do ciągnika  i  przecinarka </t>
  </si>
  <si>
    <t>zakupy sprzętu  informatycznego  licencji programów ,</t>
  </si>
  <si>
    <t xml:space="preserve">budowa  garażu  dwustanowiskowego  </t>
  </si>
  <si>
    <t xml:space="preserve">Inwestycje drogowe </t>
  </si>
  <si>
    <t xml:space="preserve">program  naprawczy </t>
  </si>
  <si>
    <t>Załącznik nr 16 do Uchwały Rady    Powiatu Toruńskiego</t>
  </si>
  <si>
    <t>4. Droga 2004- Łążyn -Smolno</t>
  </si>
  <si>
    <t xml:space="preserve">5.Przebudowa  drogi  powiatowej  nr  2021 Świerczynki- Ostaszewo  </t>
  </si>
  <si>
    <t xml:space="preserve">6.Droga  nr 2037-Dobrzejewice-Świętosław-Mazowsze </t>
  </si>
  <si>
    <t xml:space="preserve">7. Przebudowa  drogi  powiatowej  nr  2010  Turzno -  Rogówko -  Lubicz  Dolny </t>
  </si>
  <si>
    <t>DPS DOBRZEJEWICE</t>
  </si>
  <si>
    <t xml:space="preserve">W  ZAŁ.3 </t>
  </si>
  <si>
    <t xml:space="preserve">Zadania  z  zakresu ochrony środowiska   realizowane  przez  powiat- W  ZAŁĄCZNIKU  NR  3  DO  UCHWAŁY  BUDŻETOWEJ </t>
  </si>
  <si>
    <t xml:space="preserve">ZMIANA   NA  DZIEŃ  7.04.2006  R. </t>
  </si>
  <si>
    <t xml:space="preserve">Dokumentacja na  adaptacje  pomieszczeń  w  budynku  głównym </t>
  </si>
  <si>
    <t xml:space="preserve">Przystosowanie   poziomych  ciągów  komunikacyjnych    do  potrzeb  niepełnosprawności „-zadanie  współfinansowane  z  PFRON   </t>
  </si>
  <si>
    <t xml:space="preserve">Wyposażenie  nowych miejsc  pracy  -  zadanie  współfinansowane  z  PFRON </t>
  </si>
  <si>
    <t xml:space="preserve">Zakup  dwóch zmywarek </t>
  </si>
  <si>
    <t xml:space="preserve">DPS  Browina </t>
  </si>
  <si>
    <t xml:space="preserve">Zakup  samochodu  do  przewozu  osób  niepełnosprawnych -  zadanie  współfinansowane   z  PFRON </t>
  </si>
  <si>
    <t xml:space="preserve">Dokumentacja  zadania - przyłącze cieplne n/p  modernizacja  technologii  kotłowni  olejowych w   DPS  Browina </t>
  </si>
  <si>
    <t xml:space="preserve">SP </t>
  </si>
  <si>
    <t xml:space="preserve">Instalacja  systemów alarmowo -przeciwpożarowych    w  budynkach domów  pomocy  społecznej  </t>
  </si>
  <si>
    <t>DPS-Dobrzejewice</t>
  </si>
  <si>
    <t xml:space="preserve">Inne </t>
  </si>
  <si>
    <t>F. celowe-własne</t>
  </si>
  <si>
    <t xml:space="preserve"> PROGRAM     INWESTYCYJNY    NA LATA     2006-2008</t>
  </si>
  <si>
    <t xml:space="preserve">   </t>
  </si>
  <si>
    <t xml:space="preserve">Zakup  udziałów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</si>
</sst>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"/>
  </numFmts>
  <fonts count="20">
    <font>
      <sz val="10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sz val="6"/>
      <name val="Arial CE"/>
      <family val="2"/>
    </font>
    <font>
      <b/>
      <sz val="11"/>
      <name val="Arial CE"/>
      <family val="0"/>
    </font>
    <font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5"/>
      <name val="Arial CE"/>
      <family val="2"/>
    </font>
    <font>
      <b/>
      <sz val="6"/>
      <name val="Arial CE"/>
      <family val="2"/>
    </font>
    <font>
      <sz val="8"/>
      <name val="Times New Roman CE"/>
      <family val="1"/>
    </font>
    <font>
      <sz val="7"/>
      <name val="Times New Roman CE"/>
      <family val="1"/>
    </font>
    <font>
      <sz val="6"/>
      <name val="Times New Roman"/>
      <family val="1"/>
    </font>
    <font>
      <sz val="1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0" borderId="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3" fillId="0" borderId="0" xfId="0" applyNumberFormat="1" applyFont="1" applyAlignment="1">
      <alignment wrapText="1"/>
    </xf>
    <xf numFmtId="1" fontId="3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" fontId="0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1" fontId="6" fillId="0" borderId="2" xfId="0" applyNumberFormat="1" applyFont="1" applyBorder="1" applyAlignment="1">
      <alignment/>
    </xf>
    <xf numFmtId="1" fontId="3" fillId="0" borderId="3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" fontId="3" fillId="0" borderId="3" xfId="0" applyNumberFormat="1" applyFont="1" applyBorder="1" applyAlignment="1">
      <alignment shrinkToFit="1"/>
    </xf>
    <xf numFmtId="1" fontId="2" fillId="0" borderId="2" xfId="0" applyNumberFormat="1" applyFont="1" applyBorder="1" applyAlignment="1">
      <alignment shrinkToFit="1"/>
    </xf>
    <xf numFmtId="1" fontId="2" fillId="0" borderId="0" xfId="0" applyNumberFormat="1" applyFont="1" applyBorder="1" applyAlignment="1">
      <alignment shrinkToFit="1"/>
    </xf>
    <xf numFmtId="164" fontId="2" fillId="0" borderId="3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3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164" fontId="3" fillId="0" borderId="3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" fontId="2" fillId="0" borderId="0" xfId="0" applyNumberFormat="1" applyFont="1" applyFill="1" applyBorder="1" applyAlignment="1">
      <alignment shrinkToFit="1"/>
    </xf>
    <xf numFmtId="1" fontId="2" fillId="0" borderId="1" xfId="0" applyNumberFormat="1" applyFont="1" applyFill="1" applyBorder="1" applyAlignment="1">
      <alignment shrinkToFit="1"/>
    </xf>
    <xf numFmtId="1" fontId="2" fillId="0" borderId="3" xfId="0" applyNumberFormat="1" applyFont="1" applyBorder="1" applyAlignment="1">
      <alignment shrinkToFit="1"/>
    </xf>
    <xf numFmtId="1" fontId="2" fillId="0" borderId="0" xfId="0" applyNumberFormat="1" applyFont="1" applyAlignment="1">
      <alignment shrinkToFit="1"/>
    </xf>
    <xf numFmtId="164" fontId="7" fillId="0" borderId="0" xfId="0" applyNumberFormat="1" applyFont="1" applyAlignment="1">
      <alignment shrinkToFit="1"/>
    </xf>
    <xf numFmtId="1" fontId="3" fillId="2" borderId="4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/>
    </xf>
    <xf numFmtId="1" fontId="6" fillId="2" borderId="5" xfId="0" applyNumberFormat="1" applyFont="1" applyFill="1" applyBorder="1" applyAlignment="1">
      <alignment/>
    </xf>
    <xf numFmtId="164" fontId="3" fillId="2" borderId="6" xfId="0" applyNumberFormat="1" applyFont="1" applyFill="1" applyBorder="1" applyAlignment="1">
      <alignment/>
    </xf>
    <xf numFmtId="1" fontId="2" fillId="2" borderId="5" xfId="0" applyNumberFormat="1" applyFont="1" applyFill="1" applyBorder="1" applyAlignment="1">
      <alignment shrinkToFit="1"/>
    </xf>
    <xf numFmtId="1" fontId="2" fillId="2" borderId="6" xfId="0" applyNumberFormat="1" applyFont="1" applyFill="1" applyBorder="1" applyAlignment="1">
      <alignment/>
    </xf>
    <xf numFmtId="1" fontId="2" fillId="2" borderId="5" xfId="0" applyNumberFormat="1" applyFont="1" applyFill="1" applyBorder="1" applyAlignment="1">
      <alignment/>
    </xf>
    <xf numFmtId="164" fontId="6" fillId="2" borderId="4" xfId="0" applyNumberFormat="1" applyFont="1" applyFill="1" applyBorder="1" applyAlignment="1">
      <alignment/>
    </xf>
    <xf numFmtId="1" fontId="14" fillId="0" borderId="6" xfId="0" applyNumberFormat="1" applyFont="1" applyBorder="1" applyAlignment="1">
      <alignment horizontal="left"/>
    </xf>
    <xf numFmtId="1" fontId="14" fillId="0" borderId="1" xfId="0" applyNumberFormat="1" applyFont="1" applyBorder="1" applyAlignment="1">
      <alignment/>
    </xf>
    <xf numFmtId="1" fontId="3" fillId="0" borderId="0" xfId="0" applyNumberFormat="1" applyFont="1" applyBorder="1" applyAlignment="1">
      <alignment horizontal="left"/>
    </xf>
    <xf numFmtId="1" fontId="9" fillId="0" borderId="5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16" fillId="0" borderId="4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164" fontId="3" fillId="0" borderId="4" xfId="0" applyNumberFormat="1" applyFont="1" applyBorder="1" applyAlignment="1">
      <alignment/>
    </xf>
    <xf numFmtId="164" fontId="3" fillId="0" borderId="4" xfId="0" applyNumberFormat="1" applyFont="1" applyBorder="1" applyAlignment="1">
      <alignment wrapText="1"/>
    </xf>
    <xf numFmtId="1" fontId="3" fillId="0" borderId="4" xfId="0" applyNumberFormat="1" applyFont="1" applyBorder="1" applyAlignment="1">
      <alignment/>
    </xf>
    <xf numFmtId="1" fontId="3" fillId="0" borderId="4" xfId="0" applyNumberFormat="1" applyFont="1" applyBorder="1" applyAlignment="1">
      <alignment wrapText="1"/>
    </xf>
    <xf numFmtId="164" fontId="2" fillId="0" borderId="4" xfId="0" applyNumberFormat="1" applyFont="1" applyBorder="1" applyAlignment="1">
      <alignment/>
    </xf>
    <xf numFmtId="1" fontId="2" fillId="0" borderId="4" xfId="0" applyNumberFormat="1" applyFont="1" applyBorder="1" applyAlignment="1">
      <alignment shrinkToFit="1"/>
    </xf>
    <xf numFmtId="1" fontId="6" fillId="2" borderId="4" xfId="0" applyNumberFormat="1" applyFont="1" applyFill="1" applyBorder="1" applyAlignment="1">
      <alignment/>
    </xf>
    <xf numFmtId="1" fontId="6" fillId="0" borderId="4" xfId="0" applyNumberFormat="1" applyFont="1" applyBorder="1" applyAlignment="1">
      <alignment/>
    </xf>
    <xf numFmtId="1" fontId="3" fillId="0" borderId="4" xfId="0" applyNumberFormat="1" applyFont="1" applyBorder="1" applyAlignment="1">
      <alignment shrinkToFit="1"/>
    </xf>
    <xf numFmtId="164" fontId="3" fillId="2" borderId="4" xfId="0" applyNumberFormat="1" applyFont="1" applyFill="1" applyBorder="1" applyAlignment="1">
      <alignment/>
    </xf>
    <xf numFmtId="164" fontId="5" fillId="2" borderId="4" xfId="0" applyNumberFormat="1" applyFont="1" applyFill="1" applyBorder="1" applyAlignment="1">
      <alignment/>
    </xf>
    <xf numFmtId="164" fontId="6" fillId="2" borderId="4" xfId="0" applyNumberFormat="1" applyFont="1" applyFill="1" applyBorder="1" applyAlignment="1">
      <alignment wrapText="1"/>
    </xf>
    <xf numFmtId="1" fontId="6" fillId="2" borderId="4" xfId="0" applyNumberFormat="1" applyFont="1" applyFill="1" applyBorder="1" applyAlignment="1">
      <alignment wrapText="1"/>
    </xf>
    <xf numFmtId="170" fontId="15" fillId="2" borderId="4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5" fontId="3" fillId="0" borderId="4" xfId="0" applyNumberFormat="1" applyFont="1" applyBorder="1" applyAlignment="1">
      <alignment wrapText="1"/>
    </xf>
    <xf numFmtId="164" fontId="2" fillId="2" borderId="4" xfId="0" applyNumberFormat="1" applyFont="1" applyFill="1" applyBorder="1" applyAlignment="1">
      <alignment shrinkToFit="1"/>
    </xf>
    <xf numFmtId="164" fontId="2" fillId="0" borderId="4" xfId="0" applyNumberFormat="1" applyFont="1" applyBorder="1" applyAlignment="1">
      <alignment shrinkToFit="1"/>
    </xf>
    <xf numFmtId="164" fontId="2" fillId="2" borderId="4" xfId="0" applyNumberFormat="1" applyFont="1" applyFill="1" applyBorder="1" applyAlignment="1">
      <alignment/>
    </xf>
    <xf numFmtId="164" fontId="6" fillId="0" borderId="4" xfId="0" applyNumberFormat="1" applyFont="1" applyBorder="1" applyAlignment="1">
      <alignment/>
    </xf>
    <xf numFmtId="165" fontId="3" fillId="2" borderId="4" xfId="0" applyNumberFormat="1" applyFont="1" applyFill="1" applyBorder="1" applyAlignment="1">
      <alignment/>
    </xf>
    <xf numFmtId="164" fontId="9" fillId="0" borderId="4" xfId="0" applyNumberFormat="1" applyFont="1" applyBorder="1" applyAlignment="1">
      <alignment wrapText="1"/>
    </xf>
    <xf numFmtId="165" fontId="9" fillId="0" borderId="4" xfId="0" applyNumberFormat="1" applyFont="1" applyBorder="1" applyAlignment="1">
      <alignment wrapText="1"/>
    </xf>
    <xf numFmtId="170" fontId="3" fillId="2" borderId="4" xfId="0" applyNumberFormat="1" applyFont="1" applyFill="1" applyBorder="1" applyAlignment="1">
      <alignment shrinkToFit="1"/>
    </xf>
    <xf numFmtId="164" fontId="3" fillId="2" borderId="4" xfId="0" applyNumberFormat="1" applyFont="1" applyFill="1" applyBorder="1" applyAlignment="1">
      <alignment shrinkToFit="1"/>
    </xf>
    <xf numFmtId="164" fontId="4" fillId="2" borderId="4" xfId="0" applyNumberFormat="1" applyFont="1" applyFill="1" applyBorder="1" applyAlignment="1">
      <alignment/>
    </xf>
    <xf numFmtId="1" fontId="4" fillId="2" borderId="4" xfId="0" applyNumberFormat="1" applyFont="1" applyFill="1" applyBorder="1" applyAlignment="1">
      <alignment shrinkToFit="1"/>
    </xf>
    <xf numFmtId="164" fontId="10" fillId="2" borderId="4" xfId="0" applyNumberFormat="1" applyFont="1" applyFill="1" applyBorder="1" applyAlignment="1">
      <alignment/>
    </xf>
    <xf numFmtId="164" fontId="7" fillId="2" borderId="4" xfId="0" applyNumberFormat="1" applyFont="1" applyFill="1" applyBorder="1" applyAlignment="1">
      <alignment shrinkToFit="1"/>
    </xf>
    <xf numFmtId="164" fontId="6" fillId="2" borderId="4" xfId="0" applyNumberFormat="1" applyFont="1" applyFill="1" applyBorder="1" applyAlignment="1">
      <alignment shrinkToFit="1"/>
    </xf>
    <xf numFmtId="1" fontId="6" fillId="2" borderId="4" xfId="0" applyNumberFormat="1" applyFont="1" applyFill="1" applyBorder="1" applyAlignment="1">
      <alignment shrinkToFit="1"/>
    </xf>
    <xf numFmtId="165" fontId="2" fillId="0" borderId="4" xfId="0" applyNumberFormat="1" applyFont="1" applyBorder="1" applyAlignment="1">
      <alignment shrinkToFit="1"/>
    </xf>
    <xf numFmtId="165" fontId="2" fillId="0" borderId="4" xfId="0" applyNumberFormat="1" applyFont="1" applyBorder="1" applyAlignment="1">
      <alignment/>
    </xf>
    <xf numFmtId="165" fontId="2" fillId="2" borderId="4" xfId="0" applyNumberFormat="1" applyFont="1" applyFill="1" applyBorder="1" applyAlignment="1">
      <alignment/>
    </xf>
    <xf numFmtId="165" fontId="6" fillId="2" borderId="4" xfId="0" applyNumberFormat="1" applyFont="1" applyFill="1" applyBorder="1" applyAlignment="1">
      <alignment shrinkToFit="1"/>
    </xf>
    <xf numFmtId="165" fontId="6" fillId="0" borderId="4" xfId="0" applyNumberFormat="1" applyFont="1" applyBorder="1" applyAlignment="1">
      <alignment shrinkToFit="1"/>
    </xf>
    <xf numFmtId="1" fontId="3" fillId="0" borderId="4" xfId="0" applyNumberFormat="1" applyFont="1" applyBorder="1" applyAlignment="1">
      <alignment horizontal="left" wrapText="1"/>
    </xf>
    <xf numFmtId="0" fontId="18" fillId="0" borderId="4" xfId="0" applyFont="1" applyBorder="1" applyAlignment="1">
      <alignment wrapText="1"/>
    </xf>
    <xf numFmtId="165" fontId="11" fillId="2" borderId="4" xfId="0" applyNumberFormat="1" applyFont="1" applyFill="1" applyBorder="1" applyAlignment="1">
      <alignment/>
    </xf>
    <xf numFmtId="165" fontId="3" fillId="0" borderId="4" xfId="0" applyNumberFormat="1" applyFont="1" applyBorder="1" applyAlignment="1">
      <alignment shrinkToFit="1"/>
    </xf>
    <xf numFmtId="165" fontId="2" fillId="2" borderId="4" xfId="0" applyNumberFormat="1" applyFont="1" applyFill="1" applyBorder="1" applyAlignment="1">
      <alignment shrinkToFit="1"/>
    </xf>
    <xf numFmtId="165" fontId="11" fillId="2" borderId="4" xfId="0" applyNumberFormat="1" applyFont="1" applyFill="1" applyBorder="1" applyAlignment="1">
      <alignment shrinkToFit="1"/>
    </xf>
    <xf numFmtId="164" fontId="15" fillId="2" borderId="4" xfId="0" applyNumberFormat="1" applyFont="1" applyFill="1" applyBorder="1" applyAlignment="1">
      <alignment/>
    </xf>
    <xf numFmtId="165" fontId="6" fillId="2" borderId="4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 wrapText="1"/>
    </xf>
    <xf numFmtId="164" fontId="11" fillId="0" borderId="4" xfId="0" applyNumberFormat="1" applyFont="1" applyBorder="1" applyAlignment="1">
      <alignment wrapText="1"/>
    </xf>
    <xf numFmtId="164" fontId="2" fillId="0" borderId="4" xfId="0" applyNumberFormat="1" applyFont="1" applyFill="1" applyBorder="1" applyAlignment="1">
      <alignment shrinkToFit="1"/>
    </xf>
    <xf numFmtId="165" fontId="11" fillId="0" borderId="4" xfId="0" applyNumberFormat="1" applyFont="1" applyBorder="1" applyAlignment="1">
      <alignment wrapText="1"/>
    </xf>
    <xf numFmtId="165" fontId="11" fillId="0" borderId="4" xfId="0" applyNumberFormat="1" applyFont="1" applyBorder="1" applyAlignment="1">
      <alignment/>
    </xf>
    <xf numFmtId="165" fontId="9" fillId="0" borderId="4" xfId="0" applyNumberFormat="1" applyFont="1" applyBorder="1" applyAlignment="1">
      <alignment/>
    </xf>
    <xf numFmtId="164" fontId="9" fillId="0" borderId="4" xfId="0" applyNumberFormat="1" applyFont="1" applyBorder="1" applyAlignment="1">
      <alignment/>
    </xf>
    <xf numFmtId="165" fontId="3" fillId="2" borderId="4" xfId="0" applyNumberFormat="1" applyFont="1" applyFill="1" applyBorder="1" applyAlignment="1">
      <alignment shrinkToFit="1"/>
    </xf>
    <xf numFmtId="2" fontId="2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 shrinkToFit="1"/>
    </xf>
    <xf numFmtId="164" fontId="3" fillId="0" borderId="4" xfId="0" applyNumberFormat="1" applyFont="1" applyBorder="1" applyAlignment="1">
      <alignment shrinkToFit="1"/>
    </xf>
    <xf numFmtId="164" fontId="3" fillId="2" borderId="4" xfId="0" applyNumberFormat="1" applyFont="1" applyFill="1" applyBorder="1" applyAlignment="1">
      <alignment wrapText="1"/>
    </xf>
    <xf numFmtId="2" fontId="6" fillId="2" borderId="4" xfId="0" applyNumberFormat="1" applyFont="1" applyFill="1" applyBorder="1" applyAlignment="1">
      <alignment shrinkToFit="1"/>
    </xf>
    <xf numFmtId="1" fontId="6" fillId="0" borderId="4" xfId="0" applyNumberFormat="1" applyFont="1" applyBorder="1" applyAlignment="1">
      <alignment wrapText="1"/>
    </xf>
    <xf numFmtId="164" fontId="14" fillId="0" borderId="4" xfId="0" applyNumberFormat="1" applyFont="1" applyBorder="1" applyAlignment="1">
      <alignment wrapText="1"/>
    </xf>
    <xf numFmtId="164" fontId="11" fillId="0" borderId="4" xfId="0" applyNumberFormat="1" applyFont="1" applyBorder="1" applyAlignment="1">
      <alignment/>
    </xf>
    <xf numFmtId="164" fontId="7" fillId="2" borderId="4" xfId="0" applyNumberFormat="1" applyFont="1" applyFill="1" applyBorder="1" applyAlignment="1">
      <alignment/>
    </xf>
    <xf numFmtId="1" fontId="3" fillId="2" borderId="2" xfId="0" applyNumberFormat="1" applyFont="1" applyFill="1" applyBorder="1" applyAlignment="1">
      <alignment shrinkToFit="1"/>
    </xf>
    <xf numFmtId="1" fontId="1" fillId="2" borderId="0" xfId="0" applyNumberFormat="1" applyFont="1" applyFill="1" applyBorder="1" applyAlignment="1">
      <alignment/>
    </xf>
    <xf numFmtId="2" fontId="3" fillId="2" borderId="4" xfId="0" applyNumberFormat="1" applyFont="1" applyFill="1" applyBorder="1" applyAlignment="1">
      <alignment shrinkToFit="1"/>
    </xf>
    <xf numFmtId="2" fontId="15" fillId="2" borderId="4" xfId="0" applyNumberFormat="1" applyFont="1" applyFill="1" applyBorder="1" applyAlignment="1">
      <alignment shrinkToFit="1"/>
    </xf>
    <xf numFmtId="2" fontId="3" fillId="0" borderId="5" xfId="0" applyNumberFormat="1" applyFont="1" applyBorder="1" applyAlignment="1">
      <alignment horizontal="center" wrapText="1" shrinkToFit="1"/>
    </xf>
    <xf numFmtId="2" fontId="3" fillId="0" borderId="7" xfId="0" applyNumberFormat="1" applyFont="1" applyBorder="1" applyAlignment="1">
      <alignment horizontal="center" wrapText="1" shrinkToFit="1"/>
    </xf>
    <xf numFmtId="2" fontId="3" fillId="0" borderId="6" xfId="0" applyNumberFormat="1" applyFont="1" applyBorder="1" applyAlignment="1">
      <alignment horizontal="center" wrapText="1" shrinkToFit="1"/>
    </xf>
    <xf numFmtId="164" fontId="3" fillId="0" borderId="8" xfId="0" applyNumberFormat="1" applyFont="1" applyBorder="1" applyAlignment="1">
      <alignment horizontal="center" wrapText="1"/>
    </xf>
    <xf numFmtId="164" fontId="3" fillId="0" borderId="9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shrinkToFit="1"/>
    </xf>
    <xf numFmtId="164" fontId="6" fillId="0" borderId="12" xfId="0" applyNumberFormat="1" applyFont="1" applyBorder="1" applyAlignment="1">
      <alignment horizontal="center" shrinkToFit="1"/>
    </xf>
    <xf numFmtId="164" fontId="6" fillId="0" borderId="13" xfId="0" applyNumberFormat="1" applyFont="1" applyBorder="1" applyAlignment="1">
      <alignment horizontal="center" shrinkToFit="1"/>
    </xf>
    <xf numFmtId="164" fontId="6" fillId="0" borderId="8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 wrapText="1" shrinkToFit="1"/>
    </xf>
    <xf numFmtId="2" fontId="3" fillId="0" borderId="15" xfId="0" applyNumberFormat="1" applyFont="1" applyBorder="1" applyAlignment="1">
      <alignment horizontal="center" wrapText="1" shrinkToFit="1"/>
    </xf>
    <xf numFmtId="2" fontId="3" fillId="0" borderId="14" xfId="0" applyNumberFormat="1" applyFont="1" applyBorder="1" applyAlignment="1">
      <alignment horizontal="center" wrapText="1" shrinkToFit="1"/>
    </xf>
    <xf numFmtId="49" fontId="3" fillId="0" borderId="14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 wrapText="1"/>
    </xf>
    <xf numFmtId="164" fontId="7" fillId="0" borderId="10" xfId="0" applyNumberFormat="1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164" fontId="7" fillId="0" borderId="3" xfId="0" applyNumberFormat="1" applyFont="1" applyBorder="1" applyAlignment="1">
      <alignment horizontal="center" wrapText="1"/>
    </xf>
    <xf numFmtId="1" fontId="3" fillId="2" borderId="5" xfId="0" applyNumberFormat="1" applyFont="1" applyFill="1" applyBorder="1" applyAlignment="1">
      <alignment horizontal="center" shrinkToFit="1"/>
    </xf>
    <xf numFmtId="1" fontId="3" fillId="2" borderId="6" xfId="0" applyNumberFormat="1" applyFont="1" applyFill="1" applyBorder="1" applyAlignment="1">
      <alignment horizontal="center" shrinkToFit="1"/>
    </xf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Arkusz1!$A$29</c:f>
              <c:strCache>
                <c:ptCount val="1"/>
                <c:pt idx="0">
                  <c:v>Inwestycje drogowe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Arkusz1!$B$20:$T$28</c:f>
              <c:multiLvlStrCache/>
            </c:multiLvlStrRef>
          </c:cat>
          <c:val>
            <c:numRef>
              <c:f>Arkusz1!$B$29:$T$29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Arkusz1!$A$30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Arkusz1!$B$20:$T$28</c:f>
              <c:multiLvlStrCache/>
            </c:multiLvlStrRef>
          </c:cat>
          <c:val>
            <c:numRef>
              <c:f>Arkusz1!$B$30:$T$30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2"/>
          <c:order val="2"/>
          <c:tx>
            <c:strRef>
              <c:f>Arkusz1!$A$31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Arkusz1!$B$20:$T$28</c:f>
              <c:multiLvlStrCache/>
            </c:multiLvlStrRef>
          </c:cat>
          <c:val>
            <c:numRef>
              <c:f>Arkusz1!$B$31:$T$31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tx>
            <c:strRef>
              <c:f>Arkusz1!$A$32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Arkusz1!$B$20:$T$28</c:f>
              <c:multiLvlStrCache/>
            </c:multiLvlStrRef>
          </c:cat>
          <c:val>
            <c:numRef>
              <c:f>Arkusz1!$B$32:$T$32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tx>
            <c:strRef>
              <c:f>Arkusz1!$A$33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Arkusz1!$B$20:$T$28</c:f>
              <c:multiLvlStrCache/>
            </c:multiLvlStrRef>
          </c:cat>
          <c:val>
            <c:numRef>
              <c:f>Arkusz1!$B$33:$T$33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5"/>
          <c:order val="5"/>
          <c:tx>
            <c:strRef>
              <c:f>Arkusz1!$A$34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Arkusz1!$B$20:$T$28</c:f>
              <c:multiLvlStrCache/>
            </c:multiLvlStrRef>
          </c:cat>
          <c:val>
            <c:numRef>
              <c:f>Arkusz1!$B$34:$T$34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38850381"/>
        <c:axId val="14109110"/>
      </c:barChart>
      <c:catAx>
        <c:axId val="38850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09110"/>
        <c:crosses val="autoZero"/>
        <c:auto val="1"/>
        <c:lblOffset val="100"/>
        <c:noMultiLvlLbl val="0"/>
      </c:catAx>
      <c:valAx>
        <c:axId val="141091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50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0</xdr:colOff>
      <xdr:row>23</xdr:row>
      <xdr:rowOff>542925</xdr:rowOff>
    </xdr:from>
    <xdr:to>
      <xdr:col>38</xdr:col>
      <xdr:colOff>0</xdr:colOff>
      <xdr:row>27</xdr:row>
      <xdr:rowOff>600075</xdr:rowOff>
    </xdr:to>
    <xdr:graphicFrame>
      <xdr:nvGraphicFramePr>
        <xdr:cNvPr id="1" name="Chart 1"/>
        <xdr:cNvGraphicFramePr/>
      </xdr:nvGraphicFramePr>
      <xdr:xfrm>
        <a:off x="21859875" y="8020050"/>
        <a:ext cx="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workbookViewId="0" topLeftCell="A40">
      <selection activeCell="M55" sqref="M55"/>
    </sheetView>
  </sheetViews>
  <sheetFormatPr defaultColWidth="9.00390625" defaultRowHeight="12.75"/>
  <cols>
    <col min="1" max="1" width="1.875" style="6" customWidth="1"/>
    <col min="2" max="2" width="15.00390625" style="12" customWidth="1"/>
    <col min="3" max="3" width="8.75390625" style="3" customWidth="1"/>
    <col min="4" max="4" width="3.875" style="4" customWidth="1"/>
    <col min="5" max="5" width="5.125" style="13" customWidth="1"/>
    <col min="6" max="6" width="6.625" style="3" customWidth="1"/>
    <col min="7" max="7" width="5.75390625" style="1" customWidth="1"/>
    <col min="8" max="8" width="5.375" style="1" customWidth="1"/>
    <col min="9" max="9" width="4.625" style="1" customWidth="1"/>
    <col min="10" max="10" width="5.625" style="1" customWidth="1"/>
    <col min="11" max="11" width="3.375" style="1" customWidth="1"/>
    <col min="12" max="12" width="4.375" style="1" customWidth="1"/>
    <col min="13" max="13" width="5.375" style="1" customWidth="1"/>
    <col min="14" max="14" width="3.875" style="50" customWidth="1"/>
    <col min="15" max="15" width="7.00390625" style="3" customWidth="1"/>
    <col min="16" max="17" width="7.25390625" style="3" customWidth="1"/>
    <col min="18" max="18" width="5.375" style="4" customWidth="1"/>
    <col min="19" max="19" width="8.00390625" style="3" customWidth="1"/>
    <col min="20" max="20" width="8.125" style="20" customWidth="1"/>
    <col min="21" max="16384" width="9.125" style="7" customWidth="1"/>
  </cols>
  <sheetData>
    <row r="1" spans="1:20" ht="15">
      <c r="A1" s="28"/>
      <c r="B1" s="45"/>
      <c r="C1" s="29"/>
      <c r="D1" s="30"/>
      <c r="E1" s="44" t="s">
        <v>57</v>
      </c>
      <c r="F1" s="29"/>
      <c r="G1" s="31"/>
      <c r="H1" s="31"/>
      <c r="I1" s="31"/>
      <c r="J1" s="31"/>
      <c r="K1" s="31"/>
      <c r="L1" s="31"/>
      <c r="M1" s="31"/>
      <c r="N1" s="47"/>
      <c r="O1" s="29"/>
      <c r="P1" s="29"/>
      <c r="Q1" s="29"/>
      <c r="R1" s="30"/>
      <c r="S1" s="29"/>
      <c r="T1" s="32"/>
    </row>
    <row r="2" spans="1:20" ht="15">
      <c r="A2" s="28"/>
      <c r="B2" s="45"/>
      <c r="C2" s="29"/>
      <c r="D2" s="30"/>
      <c r="E2" s="44" t="s">
        <v>41</v>
      </c>
      <c r="F2" s="29"/>
      <c r="G2" s="31"/>
      <c r="H2" s="31"/>
      <c r="I2" s="31"/>
      <c r="J2" s="31"/>
      <c r="K2" s="31"/>
      <c r="L2" s="31"/>
      <c r="M2" s="31"/>
      <c r="N2" s="47"/>
      <c r="O2" s="29"/>
      <c r="P2" s="29"/>
      <c r="Q2" s="29"/>
      <c r="R2" s="30"/>
      <c r="S2" s="29"/>
      <c r="T2" s="32"/>
    </row>
    <row r="3" spans="1:20" ht="15.75">
      <c r="A3" s="28"/>
      <c r="B3" s="45"/>
      <c r="C3" s="33" t="s">
        <v>78</v>
      </c>
      <c r="D3" s="30"/>
      <c r="E3" s="43"/>
      <c r="F3" s="29"/>
      <c r="G3" s="31"/>
      <c r="H3" s="31"/>
      <c r="I3" s="31"/>
      <c r="J3" s="31"/>
      <c r="K3" s="31"/>
      <c r="L3" s="31"/>
      <c r="M3" s="31"/>
      <c r="N3" s="47"/>
      <c r="O3" s="29"/>
      <c r="P3" s="29"/>
      <c r="Q3" s="29"/>
      <c r="R3" s="30"/>
      <c r="S3" s="29"/>
      <c r="T3" s="32"/>
    </row>
    <row r="4" spans="1:20" ht="15">
      <c r="A4" s="28"/>
      <c r="B4" s="45"/>
      <c r="C4" s="29" t="s">
        <v>8</v>
      </c>
      <c r="D4" s="30"/>
      <c r="E4" s="43"/>
      <c r="F4" s="29"/>
      <c r="G4" s="65" t="s">
        <v>65</v>
      </c>
      <c r="H4" s="31"/>
      <c r="I4" s="31"/>
      <c r="J4" s="31"/>
      <c r="K4" s="31"/>
      <c r="L4" s="31"/>
      <c r="M4" s="31"/>
      <c r="N4" s="47"/>
      <c r="O4" s="29"/>
      <c r="P4" s="29"/>
      <c r="Q4" s="29"/>
      <c r="R4" s="30"/>
      <c r="S4" s="29"/>
      <c r="T4" s="32"/>
    </row>
    <row r="5" spans="1:20" ht="15">
      <c r="A5" s="38"/>
      <c r="B5" s="46"/>
      <c r="C5" s="39"/>
      <c r="D5" s="40"/>
      <c r="E5" s="53"/>
      <c r="F5" s="39"/>
      <c r="G5" s="41"/>
      <c r="H5" s="41"/>
      <c r="I5" s="41"/>
      <c r="J5" s="41"/>
      <c r="K5" s="41"/>
      <c r="L5" s="41"/>
      <c r="M5" s="41"/>
      <c r="N5" s="48"/>
      <c r="O5" s="39"/>
      <c r="P5" s="39"/>
      <c r="Q5" s="39"/>
      <c r="R5" s="40"/>
      <c r="S5" s="39"/>
      <c r="T5" s="42"/>
    </row>
    <row r="6" spans="1:20" s="8" customFormat="1" ht="33.75" customHeight="1">
      <c r="A6" s="2"/>
      <c r="B6" s="34" t="s">
        <v>0</v>
      </c>
      <c r="C6" s="34" t="s">
        <v>13</v>
      </c>
      <c r="D6" s="5" t="s">
        <v>1</v>
      </c>
      <c r="E6" s="35" t="s">
        <v>14</v>
      </c>
      <c r="F6" s="36" t="s">
        <v>15</v>
      </c>
      <c r="G6" s="37" t="s">
        <v>6</v>
      </c>
      <c r="H6" s="37"/>
      <c r="I6" s="37"/>
      <c r="J6" s="27"/>
      <c r="K6" s="37" t="s">
        <v>6</v>
      </c>
      <c r="L6" s="37"/>
      <c r="M6" s="37"/>
      <c r="N6" s="49"/>
      <c r="O6" s="139" t="s">
        <v>20</v>
      </c>
      <c r="P6" s="140"/>
      <c r="Q6" s="140"/>
      <c r="R6" s="141"/>
      <c r="S6" s="148" t="s">
        <v>77</v>
      </c>
      <c r="T6" s="133" t="s">
        <v>76</v>
      </c>
    </row>
    <row r="7" spans="1:20" s="8" customFormat="1" ht="32.25" customHeight="1">
      <c r="A7" s="11"/>
      <c r="B7" s="154" t="s">
        <v>12</v>
      </c>
      <c r="C7" s="154"/>
      <c r="D7" s="154"/>
      <c r="E7" s="154"/>
      <c r="F7" s="155"/>
      <c r="G7" s="162" t="s">
        <v>19</v>
      </c>
      <c r="H7" s="163"/>
      <c r="I7" s="163"/>
      <c r="J7" s="164"/>
      <c r="K7" s="136" t="s">
        <v>38</v>
      </c>
      <c r="L7" s="137"/>
      <c r="M7" s="137"/>
      <c r="N7" s="138"/>
      <c r="O7" s="142"/>
      <c r="P7" s="143"/>
      <c r="Q7" s="143"/>
      <c r="R7" s="144"/>
      <c r="S7" s="149"/>
      <c r="T7" s="134"/>
    </row>
    <row r="8" spans="1:20" s="8" customFormat="1" ht="15">
      <c r="A8" s="11"/>
      <c r="B8" s="156"/>
      <c r="C8" s="156"/>
      <c r="D8" s="156"/>
      <c r="E8" s="156"/>
      <c r="F8" s="157"/>
      <c r="G8" s="165" t="s">
        <v>40</v>
      </c>
      <c r="H8" s="166"/>
      <c r="I8" s="166"/>
      <c r="J8" s="167"/>
      <c r="K8" s="151" t="s">
        <v>39</v>
      </c>
      <c r="L8" s="152"/>
      <c r="M8" s="152"/>
      <c r="N8" s="153"/>
      <c r="O8" s="145"/>
      <c r="P8" s="146"/>
      <c r="Q8" s="146"/>
      <c r="R8" s="147"/>
      <c r="S8" s="150"/>
      <c r="T8" s="135"/>
    </row>
    <row r="9" spans="1:20" s="16" customFormat="1" ht="15">
      <c r="A9" s="15"/>
      <c r="B9" s="156"/>
      <c r="C9" s="156"/>
      <c r="D9" s="156"/>
      <c r="E9" s="156"/>
      <c r="F9" s="157"/>
      <c r="G9" s="63" t="s">
        <v>16</v>
      </c>
      <c r="H9" s="58">
        <v>2006</v>
      </c>
      <c r="I9" s="26">
        <v>2007</v>
      </c>
      <c r="J9" s="23">
        <v>2008</v>
      </c>
      <c r="K9" s="64" t="s">
        <v>16</v>
      </c>
      <c r="L9" s="56">
        <v>2006</v>
      </c>
      <c r="M9" s="26">
        <v>2007</v>
      </c>
      <c r="N9" s="25">
        <v>2008</v>
      </c>
      <c r="O9" s="62" t="s">
        <v>18</v>
      </c>
      <c r="P9" s="54">
        <v>2006</v>
      </c>
      <c r="Q9" s="10">
        <v>2007</v>
      </c>
      <c r="R9" s="21">
        <v>2008</v>
      </c>
      <c r="S9" s="160">
        <v>2006</v>
      </c>
      <c r="T9" s="130"/>
    </row>
    <row r="10" spans="1:20" s="19" customFormat="1" ht="15">
      <c r="A10" s="17"/>
      <c r="B10" s="158"/>
      <c r="C10" s="158"/>
      <c r="D10" s="158"/>
      <c r="E10" s="158"/>
      <c r="F10" s="159"/>
      <c r="G10" s="60" t="s">
        <v>21</v>
      </c>
      <c r="H10" s="57"/>
      <c r="I10" s="18"/>
      <c r="J10" s="24" t="s">
        <v>10</v>
      </c>
      <c r="K10" s="61" t="s">
        <v>17</v>
      </c>
      <c r="L10" s="57"/>
      <c r="M10" s="18"/>
      <c r="N10" s="24"/>
      <c r="O10" s="61" t="s">
        <v>21</v>
      </c>
      <c r="P10" s="55"/>
      <c r="Q10" s="5"/>
      <c r="R10" s="22"/>
      <c r="S10" s="161"/>
      <c r="T10" s="129">
        <v>2006</v>
      </c>
    </row>
    <row r="11" spans="1:20" s="4" customFormat="1" ht="11.25">
      <c r="A11" s="70"/>
      <c r="B11" s="71"/>
      <c r="C11" s="70">
        <v>1</v>
      </c>
      <c r="D11" s="70">
        <v>2</v>
      </c>
      <c r="E11" s="71">
        <v>3</v>
      </c>
      <c r="F11" s="70">
        <v>4</v>
      </c>
      <c r="G11" s="70">
        <v>5</v>
      </c>
      <c r="H11" s="52">
        <v>6</v>
      </c>
      <c r="I11" s="70">
        <v>7</v>
      </c>
      <c r="J11" s="70">
        <v>8</v>
      </c>
      <c r="K11" s="70">
        <v>9</v>
      </c>
      <c r="L11" s="52">
        <v>10</v>
      </c>
      <c r="M11" s="70">
        <v>11</v>
      </c>
      <c r="N11" s="76">
        <v>12</v>
      </c>
      <c r="O11" s="70">
        <v>13</v>
      </c>
      <c r="P11" s="52">
        <v>14</v>
      </c>
      <c r="Q11" s="70">
        <v>15</v>
      </c>
      <c r="R11" s="70">
        <v>16</v>
      </c>
      <c r="S11" s="52">
        <v>17</v>
      </c>
      <c r="T11" s="52">
        <v>18</v>
      </c>
    </row>
    <row r="12" spans="1:20" s="9" customFormat="1" ht="15.75">
      <c r="A12" s="78" t="s">
        <v>9</v>
      </c>
      <c r="B12" s="79"/>
      <c r="C12" s="59"/>
      <c r="D12" s="74"/>
      <c r="E12" s="80"/>
      <c r="F12" s="59">
        <f aca="true" t="shared" si="0" ref="F12:T12">SUM(F13:F14)</f>
        <v>3218.607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59">
        <f t="shared" si="0"/>
        <v>0</v>
      </c>
      <c r="M12" s="59">
        <f t="shared" si="0"/>
        <v>0</v>
      </c>
      <c r="N12" s="59">
        <f t="shared" si="0"/>
        <v>0</v>
      </c>
      <c r="O12" s="59">
        <f t="shared" si="0"/>
        <v>0</v>
      </c>
      <c r="P12" s="59">
        <f t="shared" si="0"/>
        <v>0</v>
      </c>
      <c r="Q12" s="59">
        <f t="shared" si="0"/>
        <v>0</v>
      </c>
      <c r="R12" s="59">
        <f t="shared" si="0"/>
        <v>0</v>
      </c>
      <c r="S12" s="81">
        <f t="shared" si="0"/>
        <v>3063.607</v>
      </c>
      <c r="T12" s="97">
        <f t="shared" si="0"/>
        <v>155</v>
      </c>
    </row>
    <row r="13" spans="1:20" ht="67.5">
      <c r="A13" s="82"/>
      <c r="B13" s="69" t="s">
        <v>37</v>
      </c>
      <c r="C13" s="69" t="s">
        <v>31</v>
      </c>
      <c r="D13" s="70">
        <v>854</v>
      </c>
      <c r="E13" s="71" t="s">
        <v>36</v>
      </c>
      <c r="F13" s="83">
        <f>O13+P13+Q13+R13+S13+T13</f>
        <v>109.357</v>
      </c>
      <c r="G13" s="72"/>
      <c r="H13" s="84"/>
      <c r="I13" s="85"/>
      <c r="J13" s="72"/>
      <c r="K13" s="72"/>
      <c r="L13" s="86"/>
      <c r="M13" s="72"/>
      <c r="N13" s="73"/>
      <c r="O13" s="87">
        <f aca="true" t="shared" si="1" ref="O13:R14">G13+K13</f>
        <v>0</v>
      </c>
      <c r="P13" s="59">
        <f t="shared" si="1"/>
        <v>0</v>
      </c>
      <c r="Q13" s="87">
        <f t="shared" si="1"/>
        <v>0</v>
      </c>
      <c r="R13" s="75">
        <f t="shared" si="1"/>
        <v>0</v>
      </c>
      <c r="S13" s="88">
        <v>109.357</v>
      </c>
      <c r="T13" s="131"/>
    </row>
    <row r="14" spans="1:20" ht="42">
      <c r="A14" s="82"/>
      <c r="B14" s="89" t="s">
        <v>64</v>
      </c>
      <c r="C14" s="69" t="s">
        <v>63</v>
      </c>
      <c r="D14" s="70"/>
      <c r="E14" s="71">
        <v>2006</v>
      </c>
      <c r="F14" s="90">
        <f>O14+P14+Q14+R14+S14+T14</f>
        <v>3109.25</v>
      </c>
      <c r="G14" s="72"/>
      <c r="H14" s="86"/>
      <c r="I14" s="72"/>
      <c r="J14" s="72"/>
      <c r="K14" s="72"/>
      <c r="L14" s="86"/>
      <c r="M14" s="72"/>
      <c r="N14" s="73"/>
      <c r="O14" s="87">
        <f t="shared" si="1"/>
        <v>0</v>
      </c>
      <c r="P14" s="59">
        <f t="shared" si="1"/>
        <v>0</v>
      </c>
      <c r="Q14" s="87">
        <f t="shared" si="1"/>
        <v>0</v>
      </c>
      <c r="R14" s="75">
        <f t="shared" si="1"/>
        <v>0</v>
      </c>
      <c r="S14" s="91">
        <f>3063.607-S13</f>
        <v>2954.25</v>
      </c>
      <c r="T14" s="131">
        <v>155</v>
      </c>
    </row>
    <row r="15" spans="1:20" ht="15">
      <c r="A15" s="82"/>
      <c r="B15" s="69"/>
      <c r="C15" s="69"/>
      <c r="D15" s="70"/>
      <c r="E15" s="71"/>
      <c r="F15" s="69"/>
      <c r="G15" s="72"/>
      <c r="H15" s="86"/>
      <c r="I15" s="72"/>
      <c r="J15" s="72"/>
      <c r="K15" s="72"/>
      <c r="L15" s="86"/>
      <c r="M15" s="72"/>
      <c r="N15" s="73"/>
      <c r="O15" s="87"/>
      <c r="P15" s="59"/>
      <c r="Q15" s="87"/>
      <c r="R15" s="75"/>
      <c r="S15" s="92"/>
      <c r="T15" s="131"/>
    </row>
    <row r="16" spans="1:20" s="9" customFormat="1" ht="15.75">
      <c r="A16" s="78" t="s">
        <v>7</v>
      </c>
      <c r="B16" s="79"/>
      <c r="C16" s="59"/>
      <c r="D16" s="74"/>
      <c r="E16" s="80"/>
      <c r="F16" s="77"/>
      <c r="G16" s="93"/>
      <c r="H16" s="93"/>
      <c r="I16" s="93"/>
      <c r="J16" s="93"/>
      <c r="K16" s="93"/>
      <c r="L16" s="93"/>
      <c r="M16" s="93"/>
      <c r="N16" s="94"/>
      <c r="O16" s="59"/>
      <c r="P16" s="59"/>
      <c r="Q16" s="59"/>
      <c r="R16" s="74"/>
      <c r="S16" s="77"/>
      <c r="T16" s="124"/>
    </row>
    <row r="17" spans="1:20" s="51" customFormat="1" ht="15.75">
      <c r="A17" s="95" t="s">
        <v>23</v>
      </c>
      <c r="B17" s="96"/>
      <c r="C17" s="97"/>
      <c r="D17" s="98"/>
      <c r="E17" s="98"/>
      <c r="F17" s="97">
        <f aca="true" t="shared" si="2" ref="F17:T17">SUM(F18:F28)</f>
        <v>2085.041</v>
      </c>
      <c r="G17" s="97">
        <f t="shared" si="2"/>
        <v>0</v>
      </c>
      <c r="H17" s="97">
        <f t="shared" si="2"/>
        <v>940.7</v>
      </c>
      <c r="I17" s="97">
        <f t="shared" si="2"/>
        <v>200</v>
      </c>
      <c r="J17" s="97">
        <f t="shared" si="2"/>
        <v>0</v>
      </c>
      <c r="K17" s="97">
        <f t="shared" si="2"/>
        <v>0</v>
      </c>
      <c r="L17" s="97">
        <f t="shared" si="2"/>
        <v>924.341</v>
      </c>
      <c r="M17" s="97">
        <f t="shared" si="2"/>
        <v>0</v>
      </c>
      <c r="N17" s="97">
        <f t="shared" si="2"/>
        <v>0</v>
      </c>
      <c r="O17" s="97">
        <f t="shared" si="2"/>
        <v>0</v>
      </c>
      <c r="P17" s="97">
        <f t="shared" si="2"/>
        <v>1865.041</v>
      </c>
      <c r="Q17" s="97">
        <f t="shared" si="2"/>
        <v>200</v>
      </c>
      <c r="R17" s="97">
        <f t="shared" si="2"/>
        <v>0</v>
      </c>
      <c r="S17" s="97">
        <f t="shared" si="2"/>
        <v>0</v>
      </c>
      <c r="T17" s="97">
        <f t="shared" si="2"/>
        <v>20</v>
      </c>
    </row>
    <row r="18" spans="1:20" ht="34.5" customHeight="1">
      <c r="A18" s="82"/>
      <c r="B18" s="69" t="s">
        <v>50</v>
      </c>
      <c r="C18" s="69" t="s">
        <v>22</v>
      </c>
      <c r="D18" s="70">
        <v>801</v>
      </c>
      <c r="E18" s="71" t="s">
        <v>48</v>
      </c>
      <c r="F18" s="69">
        <f>O18+P18+Q18+R18+S18+T18</f>
        <v>245</v>
      </c>
      <c r="G18" s="72"/>
      <c r="H18" s="86">
        <v>45</v>
      </c>
      <c r="I18" s="99">
        <v>200</v>
      </c>
      <c r="J18" s="72"/>
      <c r="K18" s="100"/>
      <c r="L18" s="101"/>
      <c r="M18" s="99"/>
      <c r="N18" s="73"/>
      <c r="O18" s="87">
        <f>G18+K18</f>
        <v>0</v>
      </c>
      <c r="P18" s="102">
        <f>H18+L18</f>
        <v>45</v>
      </c>
      <c r="Q18" s="103">
        <f>I18+M18</f>
        <v>200</v>
      </c>
      <c r="R18" s="103">
        <f>J18+N18</f>
        <v>0</v>
      </c>
      <c r="S18" s="88"/>
      <c r="T18" s="131"/>
    </row>
    <row r="19" spans="1:20" ht="34.5" customHeight="1">
      <c r="A19" s="82"/>
      <c r="B19" s="69"/>
      <c r="C19" s="69"/>
      <c r="D19" s="70"/>
      <c r="E19" s="71"/>
      <c r="F19" s="69"/>
      <c r="G19" s="72"/>
      <c r="H19" s="86"/>
      <c r="I19" s="99"/>
      <c r="J19" s="72"/>
      <c r="K19" s="100"/>
      <c r="L19" s="101"/>
      <c r="M19" s="99"/>
      <c r="N19" s="73"/>
      <c r="O19" s="87"/>
      <c r="P19" s="102"/>
      <c r="Q19" s="103"/>
      <c r="R19" s="103"/>
      <c r="S19" s="88"/>
      <c r="T19" s="131"/>
    </row>
    <row r="20" spans="1:20" ht="45">
      <c r="A20" s="82"/>
      <c r="B20" s="69" t="s">
        <v>49</v>
      </c>
      <c r="C20" s="69" t="s">
        <v>22</v>
      </c>
      <c r="D20" s="70">
        <v>801</v>
      </c>
      <c r="E20" s="104">
        <v>2006</v>
      </c>
      <c r="F20" s="69">
        <f aca="true" t="shared" si="3" ref="F20:F28">O20+P20+Q20+R20+S20+T20</f>
        <v>0</v>
      </c>
      <c r="G20" s="72"/>
      <c r="H20" s="86"/>
      <c r="I20" s="99"/>
      <c r="J20" s="72"/>
      <c r="K20" s="100"/>
      <c r="L20" s="101"/>
      <c r="M20" s="99"/>
      <c r="N20" s="73"/>
      <c r="O20" s="87">
        <f aca="true" t="shared" si="4" ref="O20:R21">G20+K20</f>
        <v>0</v>
      </c>
      <c r="P20" s="102">
        <f t="shared" si="4"/>
        <v>0</v>
      </c>
      <c r="Q20" s="103">
        <f t="shared" si="4"/>
        <v>0</v>
      </c>
      <c r="R20" s="103">
        <f t="shared" si="4"/>
        <v>0</v>
      </c>
      <c r="S20" s="88"/>
      <c r="T20" s="124"/>
    </row>
    <row r="21" spans="1:20" ht="31.5" customHeight="1">
      <c r="A21" s="82"/>
      <c r="B21" s="69" t="s">
        <v>56</v>
      </c>
      <c r="C21" s="69" t="s">
        <v>42</v>
      </c>
      <c r="D21" s="70">
        <v>852</v>
      </c>
      <c r="E21" s="71">
        <v>2007</v>
      </c>
      <c r="F21" s="69">
        <f t="shared" si="3"/>
        <v>0</v>
      </c>
      <c r="G21" s="72"/>
      <c r="H21" s="86"/>
      <c r="I21" s="99"/>
      <c r="J21" s="72"/>
      <c r="K21" s="100"/>
      <c r="L21" s="101"/>
      <c r="M21" s="99"/>
      <c r="N21" s="73"/>
      <c r="O21" s="87">
        <f t="shared" si="4"/>
        <v>0</v>
      </c>
      <c r="P21" s="102">
        <f t="shared" si="4"/>
        <v>0</v>
      </c>
      <c r="Q21" s="103">
        <f t="shared" si="4"/>
        <v>0</v>
      </c>
      <c r="R21" s="103">
        <f t="shared" si="4"/>
        <v>0</v>
      </c>
      <c r="S21" s="88"/>
      <c r="T21" s="124"/>
    </row>
    <row r="22" spans="1:20" ht="31.5" customHeight="1">
      <c r="A22" s="82"/>
      <c r="B22" s="69" t="s">
        <v>44</v>
      </c>
      <c r="C22" s="69" t="s">
        <v>45</v>
      </c>
      <c r="D22" s="70">
        <v>852</v>
      </c>
      <c r="E22" s="71">
        <v>2006</v>
      </c>
      <c r="F22" s="69">
        <f t="shared" si="3"/>
        <v>10</v>
      </c>
      <c r="G22" s="72"/>
      <c r="H22" s="86">
        <v>10</v>
      </c>
      <c r="I22" s="99"/>
      <c r="J22" s="72"/>
      <c r="K22" s="100"/>
      <c r="L22" s="101"/>
      <c r="M22" s="99"/>
      <c r="N22" s="73"/>
      <c r="O22" s="87">
        <f aca="true" t="shared" si="5" ref="O22:R28">G22+K22</f>
        <v>0</v>
      </c>
      <c r="P22" s="102">
        <f t="shared" si="5"/>
        <v>10</v>
      </c>
      <c r="Q22" s="103">
        <f t="shared" si="5"/>
        <v>0</v>
      </c>
      <c r="R22" s="103">
        <f t="shared" si="5"/>
        <v>0</v>
      </c>
      <c r="S22" s="88"/>
      <c r="T22" s="124"/>
    </row>
    <row r="23" spans="1:20" ht="42">
      <c r="A23" s="82"/>
      <c r="B23" s="105" t="s">
        <v>67</v>
      </c>
      <c r="C23" s="69" t="s">
        <v>33</v>
      </c>
      <c r="D23" s="70">
        <v>852</v>
      </c>
      <c r="E23" s="71">
        <v>2006</v>
      </c>
      <c r="F23" s="90">
        <f t="shared" si="3"/>
        <v>44.379999999999995</v>
      </c>
      <c r="G23" s="72"/>
      <c r="H23" s="106">
        <v>24.38</v>
      </c>
      <c r="I23" s="99"/>
      <c r="J23" s="72"/>
      <c r="K23" s="100"/>
      <c r="L23" s="101"/>
      <c r="M23" s="99"/>
      <c r="N23" s="73"/>
      <c r="O23" s="87">
        <f t="shared" si="5"/>
        <v>0</v>
      </c>
      <c r="P23" s="102">
        <f t="shared" si="5"/>
        <v>24.38</v>
      </c>
      <c r="Q23" s="103">
        <f t="shared" si="5"/>
        <v>0</v>
      </c>
      <c r="R23" s="103">
        <f t="shared" si="5"/>
        <v>0</v>
      </c>
      <c r="S23" s="88"/>
      <c r="T23" s="132">
        <v>20</v>
      </c>
    </row>
    <row r="24" spans="1:20" ht="56.25">
      <c r="A24" s="82"/>
      <c r="B24" s="69" t="s">
        <v>46</v>
      </c>
      <c r="C24" s="69" t="s">
        <v>47</v>
      </c>
      <c r="D24" s="70">
        <v>750</v>
      </c>
      <c r="E24" s="71">
        <v>2006</v>
      </c>
      <c r="F24" s="69">
        <f t="shared" si="3"/>
        <v>120</v>
      </c>
      <c r="G24" s="72"/>
      <c r="H24" s="86">
        <v>120</v>
      </c>
      <c r="I24" s="99"/>
      <c r="J24" s="72"/>
      <c r="K24" s="100"/>
      <c r="L24" s="101"/>
      <c r="M24" s="99"/>
      <c r="N24" s="73"/>
      <c r="O24" s="87">
        <f t="shared" si="5"/>
        <v>0</v>
      </c>
      <c r="P24" s="102">
        <f t="shared" si="5"/>
        <v>120</v>
      </c>
      <c r="Q24" s="103">
        <f t="shared" si="5"/>
        <v>0</v>
      </c>
      <c r="R24" s="103">
        <f t="shared" si="5"/>
        <v>0</v>
      </c>
      <c r="S24" s="88"/>
      <c r="T24" s="124"/>
    </row>
    <row r="25" spans="1:20" ht="63">
      <c r="A25" s="82"/>
      <c r="B25" s="67" t="s">
        <v>72</v>
      </c>
      <c r="C25" s="69" t="s">
        <v>73</v>
      </c>
      <c r="D25" s="70">
        <v>852</v>
      </c>
      <c r="E25" s="71">
        <v>2006</v>
      </c>
      <c r="F25" s="107">
        <f t="shared" si="3"/>
        <v>23.2</v>
      </c>
      <c r="G25" s="72"/>
      <c r="H25" s="108">
        <v>23.2</v>
      </c>
      <c r="I25" s="99"/>
      <c r="J25" s="72"/>
      <c r="K25" s="100"/>
      <c r="L25" s="109"/>
      <c r="M25" s="99"/>
      <c r="N25" s="73"/>
      <c r="O25" s="87">
        <f t="shared" si="5"/>
        <v>0</v>
      </c>
      <c r="P25" s="102">
        <f t="shared" si="5"/>
        <v>23.2</v>
      </c>
      <c r="Q25" s="103">
        <f t="shared" si="5"/>
        <v>0</v>
      </c>
      <c r="R25" s="103">
        <f t="shared" si="5"/>
        <v>0</v>
      </c>
      <c r="S25" s="88"/>
      <c r="T25" s="131"/>
    </row>
    <row r="26" spans="1:20" ht="52.5">
      <c r="A26" s="82"/>
      <c r="B26" s="67" t="s">
        <v>74</v>
      </c>
      <c r="C26" s="69" t="s">
        <v>73</v>
      </c>
      <c r="D26" s="70">
        <v>852</v>
      </c>
      <c r="E26" s="71">
        <v>2006</v>
      </c>
      <c r="F26" s="107">
        <f t="shared" si="3"/>
        <v>130</v>
      </c>
      <c r="G26" s="72"/>
      <c r="H26" s="108">
        <v>130</v>
      </c>
      <c r="I26" s="99"/>
      <c r="J26" s="72"/>
      <c r="K26" s="100"/>
      <c r="L26" s="109"/>
      <c r="M26" s="99"/>
      <c r="N26" s="73"/>
      <c r="O26" s="87">
        <f aca="true" t="shared" si="6" ref="O26:R27">G26+K26</f>
        <v>0</v>
      </c>
      <c r="P26" s="102">
        <f t="shared" si="6"/>
        <v>130</v>
      </c>
      <c r="Q26" s="103">
        <f t="shared" si="6"/>
        <v>0</v>
      </c>
      <c r="R26" s="103">
        <f t="shared" si="6"/>
        <v>0</v>
      </c>
      <c r="S26" s="88"/>
      <c r="T26" s="131"/>
    </row>
    <row r="27" spans="1:20" ht="45">
      <c r="A27" s="82"/>
      <c r="B27" s="66" t="s">
        <v>66</v>
      </c>
      <c r="C27" s="69" t="s">
        <v>31</v>
      </c>
      <c r="D27" s="70">
        <v>801</v>
      </c>
      <c r="E27" s="71">
        <v>2006</v>
      </c>
      <c r="F27" s="107">
        <f t="shared" si="3"/>
        <v>10</v>
      </c>
      <c r="G27" s="72"/>
      <c r="H27" s="108">
        <v>10</v>
      </c>
      <c r="I27" s="99"/>
      <c r="J27" s="72"/>
      <c r="K27" s="100"/>
      <c r="L27" s="109"/>
      <c r="M27" s="99"/>
      <c r="N27" s="73"/>
      <c r="O27" s="87">
        <f t="shared" si="6"/>
        <v>0</v>
      </c>
      <c r="P27" s="102">
        <f t="shared" si="6"/>
        <v>10</v>
      </c>
      <c r="Q27" s="103">
        <f t="shared" si="6"/>
        <v>0</v>
      </c>
      <c r="R27" s="103">
        <f t="shared" si="6"/>
        <v>0</v>
      </c>
      <c r="S27" s="88"/>
      <c r="T27" s="131"/>
    </row>
    <row r="28" spans="1:20" ht="67.5">
      <c r="A28" s="82"/>
      <c r="B28" s="69" t="s">
        <v>51</v>
      </c>
      <c r="C28" s="69" t="s">
        <v>31</v>
      </c>
      <c r="D28" s="70">
        <v>854</v>
      </c>
      <c r="E28" s="71" t="s">
        <v>36</v>
      </c>
      <c r="F28" s="107">
        <f t="shared" si="3"/>
        <v>1502.461</v>
      </c>
      <c r="G28" s="72"/>
      <c r="H28" s="108">
        <v>578.12</v>
      </c>
      <c r="I28" s="99"/>
      <c r="J28" s="72"/>
      <c r="K28" s="100"/>
      <c r="L28" s="109">
        <f>164.035+760.306</f>
        <v>924.341</v>
      </c>
      <c r="M28" s="99"/>
      <c r="N28" s="73"/>
      <c r="O28" s="87">
        <f t="shared" si="5"/>
        <v>0</v>
      </c>
      <c r="P28" s="102">
        <f t="shared" si="5"/>
        <v>1502.461</v>
      </c>
      <c r="Q28" s="103">
        <f t="shared" si="5"/>
        <v>0</v>
      </c>
      <c r="R28" s="103">
        <f t="shared" si="5"/>
        <v>0</v>
      </c>
      <c r="S28" s="88"/>
      <c r="T28" s="131"/>
    </row>
    <row r="29" spans="1:20" s="9" customFormat="1" ht="15.75">
      <c r="A29" s="78" t="s">
        <v>55</v>
      </c>
      <c r="B29" s="79"/>
      <c r="C29" s="59"/>
      <c r="D29" s="74"/>
      <c r="E29" s="80"/>
      <c r="F29" s="59">
        <f>SUM(F30:F30)</f>
        <v>10522.2</v>
      </c>
      <c r="G29" s="59">
        <f>G30</f>
        <v>4960.133</v>
      </c>
      <c r="H29" s="59">
        <f>H30</f>
        <v>1651.999</v>
      </c>
      <c r="I29" s="59">
        <f aca="true" t="shared" si="7" ref="I29:T29">I30</f>
        <v>516.3779999999999</v>
      </c>
      <c r="J29" s="59">
        <f t="shared" si="7"/>
        <v>0</v>
      </c>
      <c r="K29" s="59">
        <f t="shared" si="7"/>
        <v>0</v>
      </c>
      <c r="L29" s="110">
        <f t="shared" si="7"/>
        <v>1089.6660000000002</v>
      </c>
      <c r="M29" s="59">
        <f t="shared" si="7"/>
        <v>2304.024</v>
      </c>
      <c r="N29" s="59">
        <f t="shared" si="7"/>
        <v>0</v>
      </c>
      <c r="O29" s="59">
        <f t="shared" si="7"/>
        <v>4960.133</v>
      </c>
      <c r="P29" s="111">
        <f t="shared" si="7"/>
        <v>2741.665</v>
      </c>
      <c r="Q29" s="59">
        <f t="shared" si="7"/>
        <v>2820.402</v>
      </c>
      <c r="R29" s="59">
        <f t="shared" si="7"/>
        <v>0</v>
      </c>
      <c r="S29" s="59">
        <f t="shared" si="7"/>
        <v>0</v>
      </c>
      <c r="T29" s="97">
        <f t="shared" si="7"/>
        <v>0</v>
      </c>
    </row>
    <row r="30" spans="1:20" s="14" customFormat="1" ht="22.5">
      <c r="A30" s="112"/>
      <c r="B30" s="113" t="s">
        <v>35</v>
      </c>
      <c r="C30" s="69" t="s">
        <v>5</v>
      </c>
      <c r="D30" s="71">
        <v>600</v>
      </c>
      <c r="E30" s="71"/>
      <c r="F30" s="69">
        <f aca="true" t="shared" si="8" ref="F30:T30">SUM(F31:F38)</f>
        <v>10522.2</v>
      </c>
      <c r="G30" s="114">
        <f t="shared" si="8"/>
        <v>4960.133</v>
      </c>
      <c r="H30" s="84">
        <f t="shared" si="8"/>
        <v>1651.999</v>
      </c>
      <c r="I30" s="114">
        <f t="shared" si="8"/>
        <v>516.3779999999999</v>
      </c>
      <c r="J30" s="114">
        <f t="shared" si="8"/>
        <v>0</v>
      </c>
      <c r="K30" s="114">
        <f t="shared" si="8"/>
        <v>0</v>
      </c>
      <c r="L30" s="84">
        <f t="shared" si="8"/>
        <v>1089.6660000000002</v>
      </c>
      <c r="M30" s="114">
        <f t="shared" si="8"/>
        <v>2304.024</v>
      </c>
      <c r="N30" s="114">
        <f t="shared" si="8"/>
        <v>0</v>
      </c>
      <c r="O30" s="114">
        <f t="shared" si="8"/>
        <v>4960.133</v>
      </c>
      <c r="P30" s="84">
        <f t="shared" si="8"/>
        <v>2741.665</v>
      </c>
      <c r="Q30" s="114">
        <f t="shared" si="8"/>
        <v>2820.402</v>
      </c>
      <c r="R30" s="114">
        <f t="shared" si="8"/>
        <v>0</v>
      </c>
      <c r="S30" s="84">
        <f t="shared" si="8"/>
        <v>0</v>
      </c>
      <c r="T30" s="84">
        <f t="shared" si="8"/>
        <v>0</v>
      </c>
    </row>
    <row r="31" spans="1:20" ht="24" customHeight="1">
      <c r="A31" s="82"/>
      <c r="B31" s="69" t="s">
        <v>25</v>
      </c>
      <c r="C31" s="68"/>
      <c r="D31" s="70"/>
      <c r="E31" s="71" t="s">
        <v>43</v>
      </c>
      <c r="F31" s="115">
        <f>O31+P31+Q31+R31+S31+T31</f>
        <v>607.153</v>
      </c>
      <c r="G31" s="116">
        <v>257.153</v>
      </c>
      <c r="H31" s="106">
        <v>350</v>
      </c>
      <c r="I31" s="117"/>
      <c r="J31" s="118"/>
      <c r="K31" s="68">
        <f>SUM(K32:K32)</f>
        <v>0</v>
      </c>
      <c r="L31" s="101"/>
      <c r="M31" s="72"/>
      <c r="N31" s="73"/>
      <c r="O31" s="69">
        <f aca="true" t="shared" si="9" ref="O31:R33">G31+K31</f>
        <v>257.153</v>
      </c>
      <c r="P31" s="102">
        <f t="shared" si="9"/>
        <v>350</v>
      </c>
      <c r="Q31" s="83">
        <f t="shared" si="9"/>
        <v>0</v>
      </c>
      <c r="R31" s="71">
        <f t="shared" si="9"/>
        <v>0</v>
      </c>
      <c r="S31" s="77"/>
      <c r="T31" s="131"/>
    </row>
    <row r="32" spans="1:20" ht="22.5">
      <c r="A32" s="82"/>
      <c r="B32" s="69" t="s">
        <v>30</v>
      </c>
      <c r="C32" s="68"/>
      <c r="D32" s="70"/>
      <c r="E32" s="71" t="s">
        <v>36</v>
      </c>
      <c r="F32" s="69">
        <f>O32+P32+Q32+R32+S32+T32</f>
        <v>452</v>
      </c>
      <c r="G32" s="72">
        <v>252</v>
      </c>
      <c r="H32" s="86">
        <v>200</v>
      </c>
      <c r="I32" s="117"/>
      <c r="J32" s="72"/>
      <c r="K32" s="68">
        <f>SUM(K33:K33)</f>
        <v>0</v>
      </c>
      <c r="L32" s="101"/>
      <c r="M32" s="72"/>
      <c r="N32" s="73"/>
      <c r="O32" s="69">
        <f t="shared" si="9"/>
        <v>252</v>
      </c>
      <c r="P32" s="102">
        <f t="shared" si="9"/>
        <v>200</v>
      </c>
      <c r="Q32" s="83">
        <f t="shared" si="9"/>
        <v>0</v>
      </c>
      <c r="R32" s="71">
        <f t="shared" si="9"/>
        <v>0</v>
      </c>
      <c r="S32" s="77"/>
      <c r="T32" s="131"/>
    </row>
    <row r="33" spans="1:20" ht="45">
      <c r="A33" s="82"/>
      <c r="B33" s="69" t="s">
        <v>34</v>
      </c>
      <c r="C33" s="68"/>
      <c r="D33" s="70"/>
      <c r="E33" s="71" t="s">
        <v>27</v>
      </c>
      <c r="F33" s="90">
        <f>O33+P33+Q33+R33+S33+T33</f>
        <v>4787.209000000001</v>
      </c>
      <c r="G33" s="68">
        <f>853.2+908.522+436.92+334.722+280</f>
        <v>2813.3640000000005</v>
      </c>
      <c r="H33" s="108">
        <v>202.153</v>
      </c>
      <c r="I33" s="99">
        <v>195</v>
      </c>
      <c r="J33" s="72"/>
      <c r="K33" s="68">
        <f>SUM(K36:K36)</f>
        <v>0</v>
      </c>
      <c r="L33" s="119">
        <v>471.692</v>
      </c>
      <c r="M33" s="107">
        <v>1105</v>
      </c>
      <c r="N33" s="107"/>
      <c r="O33" s="69">
        <f t="shared" si="9"/>
        <v>2813.3640000000005</v>
      </c>
      <c r="P33" s="102">
        <f t="shared" si="9"/>
        <v>673.845</v>
      </c>
      <c r="Q33" s="83">
        <f t="shared" si="9"/>
        <v>1300</v>
      </c>
      <c r="R33" s="71">
        <f t="shared" si="9"/>
        <v>0</v>
      </c>
      <c r="S33" s="88"/>
      <c r="T33" s="131"/>
    </row>
    <row r="34" spans="1:20" ht="22.5">
      <c r="A34" s="82"/>
      <c r="B34" s="69" t="s">
        <v>58</v>
      </c>
      <c r="C34" s="68"/>
      <c r="D34" s="70"/>
      <c r="E34" s="71">
        <v>2006</v>
      </c>
      <c r="F34" s="90">
        <f>O34+P34+Q34+R34+S34+T34</f>
        <v>200</v>
      </c>
      <c r="G34" s="68"/>
      <c r="H34" s="108">
        <v>200</v>
      </c>
      <c r="I34" s="99"/>
      <c r="J34" s="72"/>
      <c r="K34" s="68">
        <f>SUM(K37:K37)</f>
        <v>0</v>
      </c>
      <c r="L34" s="119"/>
      <c r="M34" s="107"/>
      <c r="N34" s="107"/>
      <c r="O34" s="69">
        <f>G34+K34</f>
        <v>0</v>
      </c>
      <c r="P34" s="102">
        <f>H34+L34</f>
        <v>200</v>
      </c>
      <c r="Q34" s="83">
        <f>I34+M34</f>
        <v>0</v>
      </c>
      <c r="R34" s="71">
        <f>J34+N34</f>
        <v>0</v>
      </c>
      <c r="S34" s="88"/>
      <c r="T34" s="131"/>
    </row>
    <row r="35" spans="1:20" ht="15">
      <c r="A35" s="82"/>
      <c r="B35" s="69"/>
      <c r="C35" s="68"/>
      <c r="D35" s="70"/>
      <c r="E35" s="71"/>
      <c r="F35" s="90"/>
      <c r="G35" s="68"/>
      <c r="H35" s="108"/>
      <c r="I35" s="99"/>
      <c r="J35" s="72"/>
      <c r="K35" s="68"/>
      <c r="L35" s="119"/>
      <c r="M35" s="107"/>
      <c r="N35" s="107"/>
      <c r="O35" s="69"/>
      <c r="P35" s="102"/>
      <c r="Q35" s="83"/>
      <c r="R35" s="71"/>
      <c r="S35" s="88"/>
      <c r="T35" s="131"/>
    </row>
    <row r="36" spans="1:20" ht="56.25">
      <c r="A36" s="82"/>
      <c r="B36" s="69" t="s">
        <v>59</v>
      </c>
      <c r="C36" s="68"/>
      <c r="D36" s="70"/>
      <c r="E36" s="71" t="s">
        <v>28</v>
      </c>
      <c r="F36" s="69">
        <f>O36+P36+Q36+R36+S36+T36</f>
        <v>1717.627</v>
      </c>
      <c r="G36" s="72">
        <f>305.7+433.678+62.847</f>
        <v>802.2249999999999</v>
      </c>
      <c r="H36" s="108"/>
      <c r="I36" s="99">
        <v>230.628</v>
      </c>
      <c r="J36" s="116"/>
      <c r="K36" s="68">
        <v>0</v>
      </c>
      <c r="L36" s="119"/>
      <c r="M36" s="107">
        <v>684.774</v>
      </c>
      <c r="N36" s="107"/>
      <c r="O36" s="69">
        <f aca="true" t="shared" si="10" ref="O36:R38">G36+K36</f>
        <v>802.2249999999999</v>
      </c>
      <c r="P36" s="111">
        <f t="shared" si="10"/>
        <v>0</v>
      </c>
      <c r="Q36" s="83">
        <f t="shared" si="10"/>
        <v>915.402</v>
      </c>
      <c r="R36" s="90">
        <f t="shared" si="10"/>
        <v>0</v>
      </c>
      <c r="S36" s="88"/>
      <c r="T36" s="131"/>
    </row>
    <row r="37" spans="1:20" ht="45">
      <c r="A37" s="82"/>
      <c r="B37" s="69" t="s">
        <v>60</v>
      </c>
      <c r="C37" s="68"/>
      <c r="D37" s="70"/>
      <c r="E37" s="71" t="s">
        <v>24</v>
      </c>
      <c r="F37" s="69">
        <f>O37+P37+Q37+R37+S37+T37</f>
        <v>435</v>
      </c>
      <c r="G37" s="72"/>
      <c r="H37" s="108">
        <v>435</v>
      </c>
      <c r="I37" s="99"/>
      <c r="J37" s="116"/>
      <c r="K37" s="68">
        <v>0</v>
      </c>
      <c r="L37" s="119"/>
      <c r="M37" s="107"/>
      <c r="N37" s="107"/>
      <c r="O37" s="69">
        <f t="shared" si="10"/>
        <v>0</v>
      </c>
      <c r="P37" s="111">
        <f t="shared" si="10"/>
        <v>435</v>
      </c>
      <c r="Q37" s="83">
        <f t="shared" si="10"/>
        <v>0</v>
      </c>
      <c r="R37" s="90">
        <f t="shared" si="10"/>
        <v>0</v>
      </c>
      <c r="S37" s="88"/>
      <c r="T37" s="131"/>
    </row>
    <row r="38" spans="1:20" ht="56.25">
      <c r="A38" s="82"/>
      <c r="B38" s="69" t="s">
        <v>61</v>
      </c>
      <c r="C38" s="69"/>
      <c r="D38" s="70"/>
      <c r="E38" s="71" t="s">
        <v>29</v>
      </c>
      <c r="F38" s="69">
        <f>O38+P38+Q38+R38+S38+T38</f>
        <v>2323.2110000000002</v>
      </c>
      <c r="G38" s="99">
        <f>473.782+361.609</f>
        <v>835.391</v>
      </c>
      <c r="H38" s="108">
        <f>138.926+125.92</f>
        <v>264.846</v>
      </c>
      <c r="I38" s="99">
        <v>90.75</v>
      </c>
      <c r="J38" s="120"/>
      <c r="K38" s="68"/>
      <c r="L38" s="119">
        <f>324.16+293.814</f>
        <v>617.974</v>
      </c>
      <c r="M38" s="107">
        <v>514.25</v>
      </c>
      <c r="N38" s="121"/>
      <c r="O38" s="69">
        <f t="shared" si="10"/>
        <v>835.391</v>
      </c>
      <c r="P38" s="102">
        <f t="shared" si="10"/>
        <v>882.82</v>
      </c>
      <c r="Q38" s="83">
        <f t="shared" si="10"/>
        <v>605</v>
      </c>
      <c r="R38" s="71">
        <f t="shared" si="10"/>
        <v>0</v>
      </c>
      <c r="S38" s="88"/>
      <c r="T38" s="131"/>
    </row>
    <row r="39" spans="1:20" ht="15">
      <c r="A39" s="82"/>
      <c r="B39" s="69"/>
      <c r="C39" s="69"/>
      <c r="D39" s="70"/>
      <c r="E39" s="71"/>
      <c r="F39" s="69"/>
      <c r="G39" s="99"/>
      <c r="H39" s="108"/>
      <c r="I39" s="99"/>
      <c r="J39" s="72"/>
      <c r="K39" s="68"/>
      <c r="L39" s="119"/>
      <c r="M39" s="122"/>
      <c r="N39" s="76"/>
      <c r="O39" s="69"/>
      <c r="P39" s="102"/>
      <c r="Q39" s="83"/>
      <c r="R39" s="71"/>
      <c r="S39" s="88"/>
      <c r="T39" s="131"/>
    </row>
    <row r="40" spans="1:20" s="9" customFormat="1" ht="15.75">
      <c r="A40" s="78" t="s">
        <v>2</v>
      </c>
      <c r="B40" s="79"/>
      <c r="C40" s="59"/>
      <c r="D40" s="74"/>
      <c r="E40" s="80"/>
      <c r="F40" s="123"/>
      <c r="G40" s="93"/>
      <c r="H40" s="93"/>
      <c r="I40" s="93"/>
      <c r="J40" s="93"/>
      <c r="K40" s="93"/>
      <c r="L40" s="93"/>
      <c r="M40" s="93"/>
      <c r="N40" s="94"/>
      <c r="O40" s="59"/>
      <c r="P40" s="59"/>
      <c r="Q40" s="59"/>
      <c r="R40" s="74"/>
      <c r="S40" s="88"/>
      <c r="T40" s="124"/>
    </row>
    <row r="41" spans="1:20" s="9" customFormat="1" ht="15.75">
      <c r="A41" s="78" t="s">
        <v>3</v>
      </c>
      <c r="B41" s="79"/>
      <c r="C41" s="59"/>
      <c r="D41" s="74"/>
      <c r="E41" s="80"/>
      <c r="F41" s="123"/>
      <c r="G41" s="93"/>
      <c r="H41" s="93"/>
      <c r="I41" s="93"/>
      <c r="J41" s="93"/>
      <c r="K41" s="93"/>
      <c r="L41" s="93"/>
      <c r="M41" s="93"/>
      <c r="N41" s="94"/>
      <c r="O41" s="59"/>
      <c r="P41" s="59"/>
      <c r="Q41" s="59"/>
      <c r="R41" s="74"/>
      <c r="S41" s="88"/>
      <c r="T41" s="124"/>
    </row>
    <row r="42" spans="1:20" s="9" customFormat="1" ht="15.75">
      <c r="A42" s="78" t="s">
        <v>4</v>
      </c>
      <c r="B42" s="79"/>
      <c r="C42" s="59"/>
      <c r="D42" s="74"/>
      <c r="E42" s="80"/>
      <c r="F42" s="59">
        <f aca="true" t="shared" si="11" ref="F42:T42">SUM(F43:F51)</f>
        <v>616.916</v>
      </c>
      <c r="G42" s="59">
        <f t="shared" si="11"/>
        <v>95</v>
      </c>
      <c r="H42" s="124">
        <f t="shared" si="11"/>
        <v>238.85000000000002</v>
      </c>
      <c r="I42" s="124">
        <f t="shared" si="11"/>
        <v>0</v>
      </c>
      <c r="J42" s="59">
        <f t="shared" si="11"/>
        <v>0</v>
      </c>
      <c r="K42" s="59">
        <f t="shared" si="11"/>
        <v>0</v>
      </c>
      <c r="L42" s="59">
        <f t="shared" si="11"/>
        <v>0</v>
      </c>
      <c r="M42" s="59">
        <f t="shared" si="11"/>
        <v>0</v>
      </c>
      <c r="N42" s="59">
        <f t="shared" si="11"/>
        <v>0</v>
      </c>
      <c r="O42" s="59">
        <f t="shared" si="11"/>
        <v>95</v>
      </c>
      <c r="P42" s="102">
        <f t="shared" si="11"/>
        <v>238.85000000000002</v>
      </c>
      <c r="Q42" s="59">
        <f t="shared" si="11"/>
        <v>0</v>
      </c>
      <c r="R42" s="59">
        <f t="shared" si="11"/>
        <v>0</v>
      </c>
      <c r="S42" s="59">
        <f t="shared" si="11"/>
        <v>0</v>
      </c>
      <c r="T42" s="97">
        <f t="shared" si="11"/>
        <v>283.06600000000003</v>
      </c>
    </row>
    <row r="43" spans="1:20" ht="29.25">
      <c r="A43" s="82"/>
      <c r="B43" s="113" t="s">
        <v>52</v>
      </c>
      <c r="C43" s="68" t="s">
        <v>26</v>
      </c>
      <c r="D43" s="70">
        <v>600</v>
      </c>
      <c r="E43" s="125">
        <v>2006</v>
      </c>
      <c r="F43" s="69">
        <f aca="true" t="shared" si="12" ref="F43:F51">O43+P43+Q43+R43+S43+T43</f>
        <v>26</v>
      </c>
      <c r="G43" s="72"/>
      <c r="H43" s="86">
        <v>26</v>
      </c>
      <c r="I43" s="72"/>
      <c r="J43" s="72"/>
      <c r="K43" s="72"/>
      <c r="L43" s="86"/>
      <c r="M43" s="72"/>
      <c r="N43" s="73"/>
      <c r="O43" s="87">
        <f aca="true" t="shared" si="13" ref="O43:O51">G43+K43</f>
        <v>0</v>
      </c>
      <c r="P43" s="59">
        <f aca="true" t="shared" si="14" ref="P43:P51">H43+L43</f>
        <v>26</v>
      </c>
      <c r="Q43" s="87">
        <f aca="true" t="shared" si="15" ref="Q43:Q51">I43+M43</f>
        <v>0</v>
      </c>
      <c r="R43" s="75">
        <f aca="true" t="shared" si="16" ref="R43:R51">J43+N43</f>
        <v>0</v>
      </c>
      <c r="S43" s="77"/>
      <c r="T43" s="124"/>
    </row>
    <row r="44" spans="1:20" ht="29.25">
      <c r="A44" s="82"/>
      <c r="B44" s="113" t="s">
        <v>53</v>
      </c>
      <c r="C44" s="68" t="s">
        <v>32</v>
      </c>
      <c r="D44" s="70">
        <v>750</v>
      </c>
      <c r="E44" s="125" t="s">
        <v>43</v>
      </c>
      <c r="F44" s="69">
        <f t="shared" si="12"/>
        <v>140</v>
      </c>
      <c r="G44" s="72">
        <v>95</v>
      </c>
      <c r="H44" s="86">
        <v>45</v>
      </c>
      <c r="I44" s="72"/>
      <c r="J44" s="72"/>
      <c r="K44" s="72"/>
      <c r="L44" s="86"/>
      <c r="M44" s="72"/>
      <c r="N44" s="73"/>
      <c r="O44" s="87">
        <f t="shared" si="13"/>
        <v>95</v>
      </c>
      <c r="P44" s="59">
        <f t="shared" si="14"/>
        <v>45</v>
      </c>
      <c r="Q44" s="87">
        <f t="shared" si="15"/>
        <v>0</v>
      </c>
      <c r="R44" s="75">
        <f t="shared" si="16"/>
        <v>0</v>
      </c>
      <c r="S44" s="77"/>
      <c r="T44" s="124"/>
    </row>
    <row r="45" spans="1:20" ht="25.5">
      <c r="A45" s="82"/>
      <c r="B45" s="113" t="s">
        <v>54</v>
      </c>
      <c r="C45" s="126" t="s">
        <v>62</v>
      </c>
      <c r="D45" s="70">
        <v>852</v>
      </c>
      <c r="E45" s="125">
        <v>2006</v>
      </c>
      <c r="F45" s="69">
        <f t="shared" si="12"/>
        <v>30</v>
      </c>
      <c r="G45" s="72"/>
      <c r="H45" s="86">
        <v>30</v>
      </c>
      <c r="I45" s="72"/>
      <c r="J45" s="72"/>
      <c r="K45" s="72"/>
      <c r="L45" s="86"/>
      <c r="M45" s="72"/>
      <c r="N45" s="73"/>
      <c r="O45" s="87">
        <f t="shared" si="13"/>
        <v>0</v>
      </c>
      <c r="P45" s="59">
        <f t="shared" si="14"/>
        <v>30</v>
      </c>
      <c r="Q45" s="87">
        <f t="shared" si="15"/>
        <v>0</v>
      </c>
      <c r="R45" s="75">
        <f t="shared" si="16"/>
        <v>0</v>
      </c>
      <c r="S45" s="77"/>
      <c r="T45" s="124"/>
    </row>
    <row r="46" spans="1:20" ht="19.5">
      <c r="A46" s="82"/>
      <c r="B46" s="113" t="s">
        <v>54</v>
      </c>
      <c r="C46" s="68" t="s">
        <v>33</v>
      </c>
      <c r="D46" s="70">
        <v>852</v>
      </c>
      <c r="E46" s="125">
        <v>2006</v>
      </c>
      <c r="F46" s="69">
        <f t="shared" si="12"/>
        <v>32</v>
      </c>
      <c r="G46" s="72"/>
      <c r="H46" s="86">
        <v>32</v>
      </c>
      <c r="I46" s="72"/>
      <c r="J46" s="72"/>
      <c r="K46" s="72"/>
      <c r="L46" s="86"/>
      <c r="M46" s="72"/>
      <c r="N46" s="73"/>
      <c r="O46" s="87">
        <f t="shared" si="13"/>
        <v>0</v>
      </c>
      <c r="P46" s="59">
        <f t="shared" si="14"/>
        <v>32</v>
      </c>
      <c r="Q46" s="87">
        <f t="shared" si="15"/>
        <v>0</v>
      </c>
      <c r="R46" s="75">
        <f t="shared" si="16"/>
        <v>0</v>
      </c>
      <c r="S46" s="77"/>
      <c r="T46" s="124"/>
    </row>
    <row r="47" spans="1:20" ht="22.5">
      <c r="A47" s="82"/>
      <c r="B47" s="66" t="s">
        <v>69</v>
      </c>
      <c r="C47" s="127" t="s">
        <v>70</v>
      </c>
      <c r="D47" s="70">
        <v>852</v>
      </c>
      <c r="E47" s="125">
        <v>2006</v>
      </c>
      <c r="F47" s="69">
        <f t="shared" si="12"/>
        <v>11.4</v>
      </c>
      <c r="G47" s="72"/>
      <c r="H47" s="88">
        <v>11.4</v>
      </c>
      <c r="I47" s="72"/>
      <c r="J47" s="72"/>
      <c r="K47" s="72"/>
      <c r="L47" s="86"/>
      <c r="M47" s="72"/>
      <c r="N47" s="73"/>
      <c r="O47" s="87">
        <f t="shared" si="13"/>
        <v>0</v>
      </c>
      <c r="P47" s="111">
        <f t="shared" si="14"/>
        <v>11.4</v>
      </c>
      <c r="Q47" s="87">
        <f t="shared" si="15"/>
        <v>0</v>
      </c>
      <c r="R47" s="75">
        <f t="shared" si="16"/>
        <v>0</v>
      </c>
      <c r="S47" s="77"/>
      <c r="T47" s="124"/>
    </row>
    <row r="48" spans="1:20" ht="63">
      <c r="A48" s="82"/>
      <c r="B48" s="67" t="s">
        <v>71</v>
      </c>
      <c r="C48" s="127" t="s">
        <v>70</v>
      </c>
      <c r="D48" s="70">
        <v>852</v>
      </c>
      <c r="E48" s="125">
        <v>2006</v>
      </c>
      <c r="F48" s="83">
        <f t="shared" si="12"/>
        <v>192.51600000000002</v>
      </c>
      <c r="G48" s="72"/>
      <c r="H48" s="88">
        <v>48.2</v>
      </c>
      <c r="I48" s="72"/>
      <c r="J48" s="72"/>
      <c r="K48" s="72"/>
      <c r="L48" s="86"/>
      <c r="M48" s="72"/>
      <c r="N48" s="73"/>
      <c r="O48" s="87">
        <f t="shared" si="13"/>
        <v>0</v>
      </c>
      <c r="P48" s="111">
        <f t="shared" si="14"/>
        <v>48.2</v>
      </c>
      <c r="Q48" s="87">
        <f t="shared" si="15"/>
        <v>0</v>
      </c>
      <c r="R48" s="75">
        <f t="shared" si="16"/>
        <v>0</v>
      </c>
      <c r="S48" s="77"/>
      <c r="T48" s="124">
        <v>144.316</v>
      </c>
    </row>
    <row r="49" spans="1:20" ht="42">
      <c r="A49" s="82"/>
      <c r="B49" s="67" t="s">
        <v>68</v>
      </c>
      <c r="C49" s="127" t="s">
        <v>70</v>
      </c>
      <c r="D49" s="70">
        <v>852</v>
      </c>
      <c r="E49" s="125">
        <v>2006</v>
      </c>
      <c r="F49" s="69">
        <f t="shared" si="12"/>
        <v>28</v>
      </c>
      <c r="G49" s="72"/>
      <c r="H49" s="88">
        <v>7</v>
      </c>
      <c r="I49" s="72"/>
      <c r="J49" s="72"/>
      <c r="K49" s="72"/>
      <c r="L49" s="86"/>
      <c r="M49" s="72"/>
      <c r="N49" s="73"/>
      <c r="O49" s="87">
        <f t="shared" si="13"/>
        <v>0</v>
      </c>
      <c r="P49" s="111">
        <f t="shared" si="14"/>
        <v>7</v>
      </c>
      <c r="Q49" s="87">
        <f t="shared" si="15"/>
        <v>0</v>
      </c>
      <c r="R49" s="75">
        <f t="shared" si="16"/>
        <v>0</v>
      </c>
      <c r="S49" s="77"/>
      <c r="T49" s="124">
        <v>21</v>
      </c>
    </row>
    <row r="50" spans="1:20" ht="63">
      <c r="A50" s="82"/>
      <c r="B50" s="67" t="s">
        <v>71</v>
      </c>
      <c r="C50" s="113" t="s">
        <v>75</v>
      </c>
      <c r="D50" s="70">
        <v>852</v>
      </c>
      <c r="E50" s="125">
        <v>2006</v>
      </c>
      <c r="F50" s="69">
        <f t="shared" si="12"/>
        <v>134</v>
      </c>
      <c r="G50" s="72"/>
      <c r="H50" s="88">
        <v>33.5</v>
      </c>
      <c r="I50" s="72"/>
      <c r="J50" s="72"/>
      <c r="K50" s="72"/>
      <c r="L50" s="86"/>
      <c r="M50" s="72"/>
      <c r="N50" s="73"/>
      <c r="O50" s="87">
        <f t="shared" si="13"/>
        <v>0</v>
      </c>
      <c r="P50" s="111">
        <f t="shared" si="14"/>
        <v>33.5</v>
      </c>
      <c r="Q50" s="87">
        <f t="shared" si="15"/>
        <v>0</v>
      </c>
      <c r="R50" s="75">
        <f t="shared" si="16"/>
        <v>0</v>
      </c>
      <c r="S50" s="77"/>
      <c r="T50" s="124">
        <v>100.5</v>
      </c>
    </row>
    <row r="51" spans="1:20" ht="42">
      <c r="A51" s="82" t="s">
        <v>79</v>
      </c>
      <c r="B51" s="67" t="s">
        <v>68</v>
      </c>
      <c r="C51" s="68" t="s">
        <v>33</v>
      </c>
      <c r="D51" s="70">
        <v>852</v>
      </c>
      <c r="E51" s="125">
        <v>2006</v>
      </c>
      <c r="F51" s="83">
        <f t="shared" si="12"/>
        <v>23</v>
      </c>
      <c r="G51" s="72"/>
      <c r="H51" s="101">
        <v>5.75</v>
      </c>
      <c r="I51" s="72"/>
      <c r="J51" s="72"/>
      <c r="K51" s="72"/>
      <c r="L51" s="86"/>
      <c r="M51" s="72"/>
      <c r="N51" s="73"/>
      <c r="O51" s="87">
        <f t="shared" si="13"/>
        <v>0</v>
      </c>
      <c r="P51" s="111">
        <f t="shared" si="14"/>
        <v>5.75</v>
      </c>
      <c r="Q51" s="87">
        <f t="shared" si="15"/>
        <v>0</v>
      </c>
      <c r="R51" s="75">
        <f t="shared" si="16"/>
        <v>0</v>
      </c>
      <c r="S51" s="77"/>
      <c r="T51" s="124">
        <v>17.25</v>
      </c>
    </row>
    <row r="52" spans="1:20" ht="12.75">
      <c r="A52" s="168"/>
      <c r="B52" s="168" t="s">
        <v>80</v>
      </c>
      <c r="C52" s="168"/>
      <c r="D52" s="168"/>
      <c r="E52" s="168">
        <v>2006</v>
      </c>
      <c r="F52" s="83">
        <f>O52+P52+Q52+R52+S52+T52</f>
        <v>330</v>
      </c>
      <c r="G52" s="72"/>
      <c r="H52" s="119">
        <v>330</v>
      </c>
      <c r="I52" s="72"/>
      <c r="J52" s="72"/>
      <c r="K52" s="72"/>
      <c r="L52" s="86"/>
      <c r="M52" s="72"/>
      <c r="N52" s="73"/>
      <c r="O52" s="87">
        <f>G52+K52</f>
        <v>0</v>
      </c>
      <c r="P52" s="111">
        <f>H52+L52</f>
        <v>330</v>
      </c>
      <c r="Q52" s="87">
        <f>I52+M52</f>
        <v>0</v>
      </c>
      <c r="R52" s="75">
        <f>J52+N52</f>
        <v>0</v>
      </c>
      <c r="S52" s="77"/>
      <c r="T52" s="168"/>
    </row>
    <row r="53" spans="1:20" s="9" customFormat="1" ht="15.75">
      <c r="A53" s="128" t="s">
        <v>11</v>
      </c>
      <c r="B53" s="79"/>
      <c r="C53" s="59"/>
      <c r="D53" s="74"/>
      <c r="E53" s="80"/>
      <c r="F53" s="102">
        <f aca="true" t="shared" si="17" ref="F53:O53">F12+F17+F29+F42+F52</f>
        <v>16772.764000000003</v>
      </c>
      <c r="G53" s="102">
        <f t="shared" si="17"/>
        <v>5055.133</v>
      </c>
      <c r="H53" s="102">
        <f t="shared" si="17"/>
        <v>3161.549</v>
      </c>
      <c r="I53" s="102">
        <f t="shared" si="17"/>
        <v>716.3779999999999</v>
      </c>
      <c r="J53" s="102">
        <f t="shared" si="17"/>
        <v>0</v>
      </c>
      <c r="K53" s="102">
        <f t="shared" si="17"/>
        <v>0</v>
      </c>
      <c r="L53" s="102">
        <f t="shared" si="17"/>
        <v>2014.007</v>
      </c>
      <c r="M53" s="102">
        <f t="shared" si="17"/>
        <v>2304.024</v>
      </c>
      <c r="N53" s="102">
        <f t="shared" si="17"/>
        <v>0</v>
      </c>
      <c r="O53" s="102">
        <f t="shared" si="17"/>
        <v>5055.133</v>
      </c>
      <c r="P53" s="102">
        <f>P12+P17+P29+P42+P52</f>
        <v>5175.5560000000005</v>
      </c>
      <c r="Q53" s="102">
        <f>Q12+Q17+Q29+Q42+Q52</f>
        <v>3020.402</v>
      </c>
      <c r="R53" s="102">
        <f>R12+R17+R29+R42+R52</f>
        <v>0</v>
      </c>
      <c r="S53" s="102">
        <f>S12+S17+S29+S42+S52</f>
        <v>3063.607</v>
      </c>
      <c r="T53" s="102">
        <f>T12+T17+T29+T42+T52</f>
        <v>458.06600000000003</v>
      </c>
    </row>
    <row r="54" ht="15">
      <c r="B54" s="3"/>
    </row>
    <row r="55" ht="15">
      <c r="C55" s="7"/>
    </row>
  </sheetData>
  <mergeCells count="10">
    <mergeCell ref="B7:F10"/>
    <mergeCell ref="S9:S10"/>
    <mergeCell ref="G7:J7"/>
    <mergeCell ref="G8:J8"/>
    <mergeCell ref="T6:T8"/>
    <mergeCell ref="K7:N7"/>
    <mergeCell ref="O6:R6"/>
    <mergeCell ref="O7:R8"/>
    <mergeCell ref="S6:S8"/>
    <mergeCell ref="K8:N8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Starostwo Powiatowe w Toruniu</cp:lastModifiedBy>
  <cp:lastPrinted>2006-04-10T08:10:10Z</cp:lastPrinted>
  <dcterms:created xsi:type="dcterms:W3CDTF">1999-11-16T09:30:08Z</dcterms:created>
  <dcterms:modified xsi:type="dcterms:W3CDTF">2006-04-10T09:45:46Z</dcterms:modified>
  <cp:category/>
  <cp:version/>
  <cp:contentType/>
  <cp:contentStatus/>
</cp:coreProperties>
</file>