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<sst xmlns="http://schemas.openxmlformats.org/spreadsheetml/2006/main" count="54" uniqueCount="41">
  <si>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OŚWIATA I WYCHOWANIE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</si>
  <si>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</si>
  <si>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</si>
  <si>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</si>
  <si>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</si>
  <si>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</si>
  <si>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</si>
  <si>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</si>
  <si>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POZOSTAŁE  ZADANIA  W  ZAKRESIE  POLITYKI  SPOŁECZNEJ </t>
  </si>
  <si>
    <t>.0970</t>
  </si>
  <si>
    <t xml:space="preserve">Pomoc materialna dla uczniów </t>
  </si>
  <si>
    <t>Dotacje celowe otrzymane od samorządu województwa na zadania bieżące realizowane na podstawie porozumień (umów) między j.s.t.</t>
  </si>
  <si>
    <t>TRANSPORT I ŁĄCZNOŚĆ</t>
  </si>
  <si>
    <t>Drogi publiczne powiatowe</t>
  </si>
  <si>
    <t xml:space="preserve">  </t>
  </si>
  <si>
    <t>.0490</t>
  </si>
  <si>
    <t>Wpływy  z  innych  lokalnych  opłat  pobieranych  przez  j.s.t. na  podstawie  odrębnych  ustaw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</si>
  <si>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</si>
  <si>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</si>
  <si>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>Dotacje celowe otrzymane z gminy na inwestycje i zakupy inwestycyjne realizowane na podstawie porozumień (umów) między jednostkami samorządu terytorialnego  </t>
  </si>
  <si>
    <t xml:space="preserve">Pomoc  dla  repatriantów </t>
  </si>
  <si>
    <t xml:space="preserve">Kolonie  i  obozy   dla  młodzieży polonijnej   w  kraju </t>
  </si>
  <si>
    <t>Pozostała działalność</t>
  </si>
  <si>
    <t xml:space="preserve">Dotacje  rozwojowe oraz  środki  na  sfinansowanie  wspólnej  polityki  rolnej </t>
  </si>
  <si>
    <t>Pozostała   działalność</t>
  </si>
  <si>
    <t xml:space="preserve">Dotacje  rozwojowe  </t>
  </si>
  <si>
    <t xml:space="preserve">Dotacje  rozwojowe </t>
  </si>
  <si>
    <t xml:space="preserve">                                          </t>
  </si>
  <si>
    <t>PLANOWANE   DOCHODY   BUDŻETOWE   2009</t>
  </si>
  <si>
    <t>PLANOWANE   DOCHODY   BUDŻETOWE    wg  stanu   na  30.09.08</t>
  </si>
  <si>
    <t>PLANOWANE   DOCHODY   BUDŻETOWE    wg  stanu   na  1.01.08</t>
  </si>
  <si>
    <t>ZWIĘKSZENIA</t>
  </si>
  <si>
    <t>ZMNIEJSZENIA</t>
  </si>
  <si>
    <t xml:space="preserve">PLANOWANE  DOCHODY   PO   ZMIANACH </t>
  </si>
  <si>
    <t xml:space="preserve">ZMIANY   W  PLANIE   DOCHODÓW </t>
  </si>
  <si>
    <t>ZMIANY   W  ŚRODKACH  UE</t>
  </si>
  <si>
    <t xml:space="preserve">ZMIANY   W  DOCHODACH   Z  WYŁĄCZENIEM  UE </t>
  </si>
  <si>
    <t>ZMIANY   W  DOCHODACH   BUDŻETOWYCH    WG   STANU  NA   DZIEŃ  9.03.2009R.</t>
  </si>
  <si>
    <t xml:space="preserve">Dotacje celowe otrzymane    z budżetu państwa na   inwestycje  i  zakupy  inwestycyjnE  własne powiatu </t>
  </si>
  <si>
    <t xml:space="preserve">Zał. nr 1 do uchwały Nr XXI/141/09 Rady Powiatu Toruńskiego </t>
  </si>
  <si>
    <t>z dnia 9 marca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</si>
</sst>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27" fillId="24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shrinkToFit="1"/>
    </xf>
    <xf numFmtId="1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vertical="center" wrapText="1" shrinkToFit="1"/>
    </xf>
    <xf numFmtId="3" fontId="29" fillId="0" borderId="10" xfId="0" applyNumberFormat="1" applyFont="1" applyFill="1" applyBorder="1" applyAlignment="1">
      <alignment/>
    </xf>
    <xf numFmtId="3" fontId="29" fillId="2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3" fontId="26" fillId="0" borderId="10" xfId="0" applyNumberFormat="1" applyFont="1" applyFill="1" applyBorder="1" applyAlignment="1">
      <alignment/>
    </xf>
    <xf numFmtId="3" fontId="26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vertical="center" shrinkToFit="1"/>
    </xf>
    <xf numFmtId="3" fontId="0" fillId="24" borderId="10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3" fontId="27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3" fontId="0" fillId="0" borderId="10" xfId="0" applyNumberFormat="1" applyFont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8" fillId="24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horizontal="right" vertical="center"/>
    </xf>
    <xf numFmtId="3" fontId="26" fillId="24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79"/>
  <sheetViews>
    <sheetView tabSelected="1" zoomScalePageLayoutView="0" workbookViewId="0" topLeftCell="A33">
      <selection activeCell="D42" sqref="D42"/>
    </sheetView>
  </sheetViews>
  <sheetFormatPr defaultColWidth="9.00390625" defaultRowHeight="12.75"/>
  <cols>
    <col min="1" max="1" width="5.625" style="5" customWidth="1"/>
    <col min="2" max="2" width="6.625" style="1" customWidth="1"/>
    <col min="3" max="3" width="6.125" style="5" customWidth="1"/>
    <col min="4" max="4" width="32.125" style="17" customWidth="1"/>
    <col min="5" max="6" width="17.625" style="8" hidden="1" customWidth="1"/>
    <col min="7" max="7" width="12.875" style="9" customWidth="1"/>
    <col min="8" max="8" width="13.625" style="9" customWidth="1"/>
    <col min="9" max="9" width="13.75390625" style="9" customWidth="1"/>
    <col min="10" max="10" width="12.375" style="9" customWidth="1"/>
    <col min="11" max="16384" width="9.125" style="5" customWidth="1"/>
  </cols>
  <sheetData>
    <row r="1" spans="1:10" ht="24.75" customHeight="1">
      <c r="A1" s="5" t="s">
        <v>27</v>
      </c>
      <c r="B1" s="3" t="s">
        <v>39</v>
      </c>
      <c r="E1" s="8" t="s">
        <v>14</v>
      </c>
      <c r="F1" s="8" t="s">
        <v>14</v>
      </c>
      <c r="G1" s="9" t="s">
        <v>14</v>
      </c>
      <c r="H1" s="9" t="s">
        <v>14</v>
      </c>
      <c r="I1" s="9" t="s">
        <v>14</v>
      </c>
      <c r="J1" s="9" t="s">
        <v>14</v>
      </c>
    </row>
    <row r="2" ht="15">
      <c r="B2" s="3" t="s">
        <v>40</v>
      </c>
    </row>
    <row r="3" ht="15">
      <c r="B3" s="3"/>
    </row>
    <row r="4" ht="15">
      <c r="A4" s="20" t="s">
        <v>37</v>
      </c>
    </row>
    <row r="5" spans="1:198" s="12" customFormat="1" ht="15">
      <c r="A5" s="6"/>
      <c r="B5" s="2"/>
      <c r="C5" s="6"/>
      <c r="D5" s="18"/>
      <c r="E5" s="10"/>
      <c r="F5" s="10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</row>
    <row r="6" spans="1:198" s="13" customFormat="1" ht="54" customHeight="1">
      <c r="A6" s="21" t="s">
        <v>1</v>
      </c>
      <c r="B6" s="22" t="s">
        <v>3</v>
      </c>
      <c r="C6" s="21" t="s">
        <v>4</v>
      </c>
      <c r="D6" s="22" t="s">
        <v>2</v>
      </c>
      <c r="E6" s="23" t="s">
        <v>30</v>
      </c>
      <c r="F6" s="23" t="s">
        <v>29</v>
      </c>
      <c r="G6" s="24" t="s">
        <v>28</v>
      </c>
      <c r="H6" s="24" t="s">
        <v>31</v>
      </c>
      <c r="I6" s="24" t="s">
        <v>32</v>
      </c>
      <c r="J6" s="24" t="s">
        <v>33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</row>
    <row r="7" spans="1:10" s="15" customFormat="1" ht="12.75">
      <c r="A7" s="25">
        <v>600</v>
      </c>
      <c r="B7" s="25"/>
      <c r="C7" s="26"/>
      <c r="D7" s="27" t="s">
        <v>12</v>
      </c>
      <c r="E7" s="28">
        <f>E8</f>
        <v>100000</v>
      </c>
      <c r="F7" s="28">
        <f>F8</f>
        <v>532500</v>
      </c>
      <c r="G7" s="29">
        <f>G8</f>
        <v>0</v>
      </c>
      <c r="H7" s="29">
        <f>H8</f>
        <v>3713000</v>
      </c>
      <c r="I7" s="29">
        <f>I8</f>
        <v>272000</v>
      </c>
      <c r="J7" s="29">
        <f aca="true" t="shared" si="0" ref="J7:J16">G7+H7-I7</f>
        <v>3441000</v>
      </c>
    </row>
    <row r="8" spans="1:10" s="15" customFormat="1" ht="12.75">
      <c r="A8" s="30"/>
      <c r="B8" s="30">
        <v>60014</v>
      </c>
      <c r="C8" s="31"/>
      <c r="D8" s="32" t="s">
        <v>13</v>
      </c>
      <c r="E8" s="28">
        <f>SUM(E9:E11)</f>
        <v>100000</v>
      </c>
      <c r="F8" s="28">
        <f>SUM(F9:F11)</f>
        <v>532500</v>
      </c>
      <c r="G8" s="29"/>
      <c r="H8" s="29">
        <f>SUM(H9:H13)</f>
        <v>3713000</v>
      </c>
      <c r="I8" s="29">
        <f>SUM(I9:I13)</f>
        <v>272000</v>
      </c>
      <c r="J8" s="29">
        <f t="shared" si="0"/>
        <v>3441000</v>
      </c>
    </row>
    <row r="9" spans="1:10" s="15" customFormat="1" ht="76.5" hidden="1">
      <c r="A9" s="33"/>
      <c r="B9" s="33"/>
      <c r="C9" s="34">
        <v>2310</v>
      </c>
      <c r="D9" s="35" t="s">
        <v>17</v>
      </c>
      <c r="E9" s="36">
        <v>100000</v>
      </c>
      <c r="F9" s="36">
        <v>100000</v>
      </c>
      <c r="G9" s="37"/>
      <c r="H9" s="37"/>
      <c r="I9" s="37"/>
      <c r="J9" s="29">
        <f t="shared" si="0"/>
        <v>0</v>
      </c>
    </row>
    <row r="10" spans="1:10" s="15" customFormat="1" ht="65.25" customHeight="1">
      <c r="A10" s="38"/>
      <c r="B10" s="38"/>
      <c r="C10" s="39">
        <v>6610</v>
      </c>
      <c r="D10" s="40" t="s">
        <v>19</v>
      </c>
      <c r="E10" s="41"/>
      <c r="F10" s="41">
        <v>25000</v>
      </c>
      <c r="G10" s="42">
        <f>325000+1230000+100000+50000</f>
        <v>1705000</v>
      </c>
      <c r="H10" s="42"/>
      <c r="I10" s="42">
        <v>272000</v>
      </c>
      <c r="J10" s="29">
        <f t="shared" si="0"/>
        <v>1433000</v>
      </c>
    </row>
    <row r="11" spans="1:10" s="15" customFormat="1" ht="76.5" hidden="1">
      <c r="A11" s="38"/>
      <c r="B11" s="38"/>
      <c r="C11" s="39">
        <v>6610</v>
      </c>
      <c r="D11" s="35" t="s">
        <v>19</v>
      </c>
      <c r="E11" s="41"/>
      <c r="F11" s="41">
        <v>407500</v>
      </c>
      <c r="G11" s="42"/>
      <c r="H11" s="42"/>
      <c r="I11" s="42"/>
      <c r="J11" s="29">
        <f t="shared" si="0"/>
        <v>0</v>
      </c>
    </row>
    <row r="12" spans="1:10" s="15" customFormat="1" ht="12.75">
      <c r="A12" s="38"/>
      <c r="B12" s="38"/>
      <c r="C12" s="43">
        <v>6208</v>
      </c>
      <c r="D12" s="44" t="s">
        <v>25</v>
      </c>
      <c r="E12" s="41"/>
      <c r="F12" s="41"/>
      <c r="G12" s="42"/>
      <c r="H12" s="42">
        <v>3413000</v>
      </c>
      <c r="I12" s="42"/>
      <c r="J12" s="29">
        <f t="shared" si="0"/>
        <v>3413000</v>
      </c>
    </row>
    <row r="13" spans="1:10" s="15" customFormat="1" ht="51">
      <c r="A13" s="38"/>
      <c r="B13" s="38"/>
      <c r="C13" s="39">
        <v>6430</v>
      </c>
      <c r="D13" s="44" t="s">
        <v>38</v>
      </c>
      <c r="E13" s="41"/>
      <c r="F13" s="41"/>
      <c r="G13" s="42"/>
      <c r="H13" s="42">
        <v>300000</v>
      </c>
      <c r="I13" s="42"/>
      <c r="J13" s="29">
        <f t="shared" si="0"/>
        <v>300000</v>
      </c>
    </row>
    <row r="14" spans="1:10" s="15" customFormat="1" ht="51" hidden="1">
      <c r="A14" s="43"/>
      <c r="B14" s="44"/>
      <c r="C14" s="43" t="s">
        <v>15</v>
      </c>
      <c r="D14" s="45" t="s">
        <v>16</v>
      </c>
      <c r="E14" s="36">
        <v>100000</v>
      </c>
      <c r="F14" s="36">
        <v>100000</v>
      </c>
      <c r="G14" s="37"/>
      <c r="H14" s="37"/>
      <c r="I14" s="37"/>
      <c r="J14" s="29">
        <f t="shared" si="0"/>
        <v>0</v>
      </c>
    </row>
    <row r="15" spans="1:10" ht="12.75" hidden="1">
      <c r="A15" s="43"/>
      <c r="B15" s="44"/>
      <c r="C15" s="43" t="s">
        <v>9</v>
      </c>
      <c r="D15" s="44" t="s">
        <v>18</v>
      </c>
      <c r="E15" s="36">
        <v>50000</v>
      </c>
      <c r="F15" s="36">
        <v>50000</v>
      </c>
      <c r="G15" s="37"/>
      <c r="H15" s="37"/>
      <c r="I15" s="37"/>
      <c r="J15" s="29">
        <f t="shared" si="0"/>
        <v>0</v>
      </c>
    </row>
    <row r="16" spans="1:10" s="14" customFormat="1" ht="12.75">
      <c r="A16" s="46">
        <v>801</v>
      </c>
      <c r="B16" s="47"/>
      <c r="C16" s="46"/>
      <c r="D16" s="47" t="s">
        <v>0</v>
      </c>
      <c r="E16" s="28" t="e">
        <f>#REF!+#REF!+#REF!+E17</f>
        <v>#REF!</v>
      </c>
      <c r="F16" s="28" t="e">
        <f>#REF!+#REF!+#REF!+F17</f>
        <v>#REF!</v>
      </c>
      <c r="G16" s="29">
        <f>G17</f>
        <v>0</v>
      </c>
      <c r="H16" s="29">
        <f>H17</f>
        <v>0</v>
      </c>
      <c r="I16" s="29">
        <f>I17</f>
        <v>1194867</v>
      </c>
      <c r="J16" s="29">
        <f t="shared" si="0"/>
        <v>-1194867</v>
      </c>
    </row>
    <row r="17" spans="1:10" s="13" customFormat="1" ht="12.75">
      <c r="A17" s="48"/>
      <c r="B17" s="49">
        <v>80195</v>
      </c>
      <c r="C17" s="48"/>
      <c r="D17" s="49" t="s">
        <v>24</v>
      </c>
      <c r="E17" s="50">
        <f>SUM(E18:E20)</f>
        <v>0</v>
      </c>
      <c r="F17" s="50">
        <f>SUM(F18:F20)</f>
        <v>179677</v>
      </c>
      <c r="G17" s="51"/>
      <c r="H17" s="51">
        <f>SUM(H18:H20)</f>
        <v>0</v>
      </c>
      <c r="I17" s="51">
        <f>SUM(I18:I20)</f>
        <v>1194867</v>
      </c>
      <c r="J17" s="29">
        <f aca="true" t="shared" si="1" ref="J17:J33">G17+H17-I17</f>
        <v>-1194867</v>
      </c>
    </row>
    <row r="18" spans="1:10" ht="89.25" hidden="1">
      <c r="A18" s="43"/>
      <c r="B18" s="44"/>
      <c r="C18" s="52">
        <v>2700</v>
      </c>
      <c r="D18" s="53" t="s">
        <v>6</v>
      </c>
      <c r="E18" s="54"/>
      <c r="F18" s="54">
        <v>22730</v>
      </c>
      <c r="G18" s="55"/>
      <c r="H18" s="55"/>
      <c r="I18" s="55"/>
      <c r="J18" s="29">
        <f t="shared" si="1"/>
        <v>0</v>
      </c>
    </row>
    <row r="19" spans="1:10" ht="38.25">
      <c r="A19" s="43"/>
      <c r="B19" s="44"/>
      <c r="C19" s="43">
        <v>2008</v>
      </c>
      <c r="D19" s="44" t="s">
        <v>23</v>
      </c>
      <c r="E19" s="36"/>
      <c r="F19" s="36">
        <v>133405</v>
      </c>
      <c r="G19" s="37">
        <f>229150+325440+106360-13+2+406514</f>
        <v>1067453</v>
      </c>
      <c r="H19" s="37"/>
      <c r="I19" s="37">
        <v>1067453</v>
      </c>
      <c r="J19" s="29">
        <f t="shared" si="1"/>
        <v>0</v>
      </c>
    </row>
    <row r="20" spans="1:10" ht="38.25">
      <c r="A20" s="43"/>
      <c r="B20" s="44"/>
      <c r="C20" s="52">
        <v>2009</v>
      </c>
      <c r="D20" s="44" t="s">
        <v>23</v>
      </c>
      <c r="E20" s="36"/>
      <c r="F20" s="36">
        <v>23542</v>
      </c>
      <c r="G20" s="37">
        <f>40439+11486+3754-1-2+71738</f>
        <v>127414</v>
      </c>
      <c r="H20" s="37"/>
      <c r="I20" s="37">
        <v>127414</v>
      </c>
      <c r="J20" s="29">
        <f t="shared" si="1"/>
        <v>0</v>
      </c>
    </row>
    <row r="21" spans="1:10" ht="38.25" hidden="1">
      <c r="A21" s="43"/>
      <c r="B21" s="44"/>
      <c r="C21" s="43">
        <v>2130</v>
      </c>
      <c r="D21" s="44" t="s">
        <v>5</v>
      </c>
      <c r="E21" s="36"/>
      <c r="F21" s="36">
        <v>3000</v>
      </c>
      <c r="G21" s="37"/>
      <c r="H21" s="37"/>
      <c r="I21" s="37"/>
      <c r="J21" s="29">
        <f t="shared" si="1"/>
        <v>0</v>
      </c>
    </row>
    <row r="22" spans="1:10" s="14" customFormat="1" ht="38.25">
      <c r="A22" s="46">
        <v>853</v>
      </c>
      <c r="B22" s="47"/>
      <c r="C22" s="56"/>
      <c r="D22" s="47" t="s">
        <v>8</v>
      </c>
      <c r="E22" s="28" t="e">
        <f>#REF!+#REF!+E24+E26</f>
        <v>#REF!</v>
      </c>
      <c r="F22" s="28" t="e">
        <f>#REF!+#REF!+F24+F26</f>
        <v>#REF!</v>
      </c>
      <c r="G22" s="29">
        <f>G24+G26</f>
        <v>0</v>
      </c>
      <c r="H22" s="29">
        <f>H24+H26+H33</f>
        <v>1210433</v>
      </c>
      <c r="I22" s="29">
        <f>I24+I26+I33</f>
        <v>0</v>
      </c>
      <c r="J22" s="29">
        <f t="shared" si="1"/>
        <v>1210433</v>
      </c>
    </row>
    <row r="23" spans="1:10" ht="63.75" customHeight="1" hidden="1">
      <c r="A23" s="43"/>
      <c r="B23" s="44"/>
      <c r="C23" s="57">
        <v>2338</v>
      </c>
      <c r="D23" s="44" t="s">
        <v>11</v>
      </c>
      <c r="E23" s="36">
        <v>0</v>
      </c>
      <c r="F23" s="36">
        <v>0</v>
      </c>
      <c r="G23" s="37"/>
      <c r="H23" s="37"/>
      <c r="I23" s="37"/>
      <c r="J23" s="29">
        <f t="shared" si="1"/>
        <v>0</v>
      </c>
    </row>
    <row r="24" spans="1:10" s="13" customFormat="1" ht="12.75" hidden="1">
      <c r="A24" s="48"/>
      <c r="B24" s="49">
        <v>85334</v>
      </c>
      <c r="C24" s="48"/>
      <c r="D24" s="49" t="s">
        <v>20</v>
      </c>
      <c r="E24" s="50">
        <f>SUM(E25:E25)</f>
        <v>0</v>
      </c>
      <c r="F24" s="50">
        <f>SUM(F25:F25)</f>
        <v>6538</v>
      </c>
      <c r="G24" s="51">
        <f>SUM(G25:G25)</f>
        <v>0</v>
      </c>
      <c r="H24" s="51">
        <f>SUM(H25:H25)</f>
        <v>0</v>
      </c>
      <c r="I24" s="51">
        <f>SUM(I25:I25)</f>
        <v>0</v>
      </c>
      <c r="J24" s="29">
        <f t="shared" si="1"/>
        <v>0</v>
      </c>
    </row>
    <row r="25" spans="1:10" ht="76.5" hidden="1">
      <c r="A25" s="43"/>
      <c r="B25" s="44"/>
      <c r="C25" s="43">
        <v>2110</v>
      </c>
      <c r="D25" s="44" t="s">
        <v>7</v>
      </c>
      <c r="E25" s="36"/>
      <c r="F25" s="36">
        <v>6538</v>
      </c>
      <c r="G25" s="37"/>
      <c r="H25" s="37"/>
      <c r="I25" s="37"/>
      <c r="J25" s="29">
        <f t="shared" si="1"/>
        <v>0</v>
      </c>
    </row>
    <row r="26" spans="1:10" s="13" customFormat="1" ht="12.75">
      <c r="A26" s="48"/>
      <c r="B26" s="49">
        <v>85395</v>
      </c>
      <c r="C26" s="48"/>
      <c r="D26" s="49" t="s">
        <v>22</v>
      </c>
      <c r="E26" s="50">
        <f>SUM(E27:E30)</f>
        <v>0</v>
      </c>
      <c r="F26" s="50">
        <f>SUM(F27:F30)</f>
        <v>891663</v>
      </c>
      <c r="G26" s="51"/>
      <c r="H26" s="51">
        <f>SUM(H27:H30)</f>
        <v>1201433</v>
      </c>
      <c r="I26" s="51">
        <f>SUM(I27:I30)</f>
        <v>0</v>
      </c>
      <c r="J26" s="29">
        <f t="shared" si="1"/>
        <v>1201433</v>
      </c>
    </row>
    <row r="27" spans="1:10" ht="38.25">
      <c r="A27" s="43"/>
      <c r="B27" s="44"/>
      <c r="C27" s="43">
        <v>2008</v>
      </c>
      <c r="D27" s="44" t="s">
        <v>23</v>
      </c>
      <c r="E27" s="36"/>
      <c r="F27" s="36">
        <v>854730</v>
      </c>
      <c r="G27" s="37">
        <f>838045+707285</f>
        <v>1545330</v>
      </c>
      <c r="H27" s="37">
        <f>1067453+5530</f>
        <v>1072983</v>
      </c>
      <c r="I27" s="37"/>
      <c r="J27" s="29">
        <f t="shared" si="1"/>
        <v>2618313</v>
      </c>
    </row>
    <row r="28" spans="1:10" ht="38.25">
      <c r="A28" s="43"/>
      <c r="B28" s="44"/>
      <c r="C28" s="52">
        <v>2009</v>
      </c>
      <c r="D28" s="44" t="s">
        <v>23</v>
      </c>
      <c r="E28" s="36"/>
      <c r="F28" s="36">
        <v>29453</v>
      </c>
      <c r="G28" s="37">
        <v>30292</v>
      </c>
      <c r="H28" s="37">
        <f>127414+976+60</f>
        <v>128450</v>
      </c>
      <c r="I28" s="37"/>
      <c r="J28" s="29">
        <f t="shared" si="1"/>
        <v>158742</v>
      </c>
    </row>
    <row r="29" spans="1:10" ht="12.75" hidden="1">
      <c r="A29" s="43"/>
      <c r="B29" s="44"/>
      <c r="C29" s="43">
        <v>6208</v>
      </c>
      <c r="D29" s="44" t="s">
        <v>25</v>
      </c>
      <c r="E29" s="36"/>
      <c r="F29" s="36">
        <v>7225</v>
      </c>
      <c r="G29" s="37"/>
      <c r="H29" s="37"/>
      <c r="I29" s="37"/>
      <c r="J29" s="29">
        <f t="shared" si="1"/>
        <v>0</v>
      </c>
    </row>
    <row r="30" spans="1:10" ht="12.75" hidden="1">
      <c r="A30" s="43"/>
      <c r="B30" s="44"/>
      <c r="C30" s="52">
        <v>6209</v>
      </c>
      <c r="D30" s="44" t="s">
        <v>26</v>
      </c>
      <c r="E30" s="36"/>
      <c r="F30" s="36">
        <v>255</v>
      </c>
      <c r="G30" s="37"/>
      <c r="H30" s="37"/>
      <c r="I30" s="37"/>
      <c r="J30" s="29">
        <f t="shared" si="1"/>
        <v>0</v>
      </c>
    </row>
    <row r="31" spans="1:10" s="16" customFormat="1" ht="38.25" hidden="1">
      <c r="A31" s="58"/>
      <c r="B31" s="59">
        <v>85413</v>
      </c>
      <c r="C31" s="58"/>
      <c r="D31" s="59" t="s">
        <v>21</v>
      </c>
      <c r="E31" s="60">
        <f>SUM(E32)</f>
        <v>0</v>
      </c>
      <c r="F31" s="60">
        <f>SUM(F32)</f>
        <v>226800</v>
      </c>
      <c r="G31" s="61">
        <f>SUM(G32)</f>
        <v>0</v>
      </c>
      <c r="H31" s="61">
        <f>SUM(H32)</f>
        <v>0</v>
      </c>
      <c r="I31" s="61">
        <f>SUM(I32)</f>
        <v>0</v>
      </c>
      <c r="J31" s="29">
        <f t="shared" si="1"/>
        <v>0</v>
      </c>
    </row>
    <row r="32" spans="1:10" ht="89.25" hidden="1">
      <c r="A32" s="43"/>
      <c r="B32" s="44"/>
      <c r="C32" s="52">
        <v>2700</v>
      </c>
      <c r="D32" s="53" t="s">
        <v>6</v>
      </c>
      <c r="E32" s="54"/>
      <c r="F32" s="54">
        <v>226800</v>
      </c>
      <c r="G32" s="55"/>
      <c r="H32" s="55"/>
      <c r="I32" s="55"/>
      <c r="J32" s="29">
        <f t="shared" si="1"/>
        <v>0</v>
      </c>
    </row>
    <row r="33" spans="1:10" s="13" customFormat="1" ht="12.75">
      <c r="A33" s="48"/>
      <c r="B33" s="49">
        <v>85415</v>
      </c>
      <c r="C33" s="48"/>
      <c r="D33" s="49" t="s">
        <v>10</v>
      </c>
      <c r="E33" s="50">
        <f>SUM(E34:E35)</f>
        <v>9000</v>
      </c>
      <c r="F33" s="50">
        <f>SUM(F34:F35)</f>
        <v>13800</v>
      </c>
      <c r="G33" s="51"/>
      <c r="H33" s="51">
        <f>SUM(H34:H35)</f>
        <v>9000</v>
      </c>
      <c r="I33" s="51">
        <f>SUM(I34:I35)</f>
        <v>0</v>
      </c>
      <c r="J33" s="29">
        <f t="shared" si="1"/>
        <v>9000</v>
      </c>
    </row>
    <row r="34" spans="1:10" ht="38.25" hidden="1">
      <c r="A34" s="43"/>
      <c r="B34" s="44"/>
      <c r="C34" s="43">
        <v>2130</v>
      </c>
      <c r="D34" s="44" t="s">
        <v>5</v>
      </c>
      <c r="E34" s="36"/>
      <c r="F34" s="36">
        <v>4800</v>
      </c>
      <c r="G34" s="37"/>
      <c r="H34" s="37"/>
      <c r="I34" s="37"/>
      <c r="J34" s="29">
        <f>G34+H34-I34</f>
        <v>0</v>
      </c>
    </row>
    <row r="35" spans="1:10" ht="51">
      <c r="A35" s="43"/>
      <c r="B35" s="44"/>
      <c r="C35" s="43">
        <v>2330</v>
      </c>
      <c r="D35" s="44" t="s">
        <v>11</v>
      </c>
      <c r="E35" s="62">
        <v>9000</v>
      </c>
      <c r="F35" s="62">
        <v>9000</v>
      </c>
      <c r="G35" s="63"/>
      <c r="H35" s="63">
        <v>9000</v>
      </c>
      <c r="I35" s="63"/>
      <c r="J35" s="29">
        <f>G35+H35-I35</f>
        <v>9000</v>
      </c>
    </row>
    <row r="36" spans="1:10" s="14" customFormat="1" ht="25.5">
      <c r="A36" s="46"/>
      <c r="B36" s="47"/>
      <c r="C36" s="46"/>
      <c r="D36" s="64" t="s">
        <v>34</v>
      </c>
      <c r="E36" s="28" t="e">
        <f>#REF!+#REF!+#REF!+#REF!+#REF!+#REF!+#REF!+#REF!+E16+#REF!+#REF!+E22+E7+#REF!</f>
        <v>#REF!</v>
      </c>
      <c r="F36" s="28" t="e">
        <f>#REF!+#REF!+#REF!+#REF!+#REF!+#REF!+#REF!+#REF!+F16+#REF!+#REF!+F22+F7+#REF!</f>
        <v>#REF!</v>
      </c>
      <c r="G36" s="29">
        <f>G16+G22+G7</f>
        <v>0</v>
      </c>
      <c r="H36" s="29">
        <f>H16+H22+H7</f>
        <v>4923433</v>
      </c>
      <c r="I36" s="29">
        <f>I16+I22+I7</f>
        <v>1466867</v>
      </c>
      <c r="J36" s="29">
        <f>G36+H36-I36</f>
        <v>3456566</v>
      </c>
    </row>
    <row r="37" spans="1:10" ht="12.75">
      <c r="A37" s="43"/>
      <c r="B37" s="44"/>
      <c r="C37" s="43"/>
      <c r="D37" s="45" t="s">
        <v>35</v>
      </c>
      <c r="E37" s="36" t="e">
        <f>#REF!+E27+E28+E19+E20+E29+E30</f>
        <v>#REF!</v>
      </c>
      <c r="F37" s="36" t="e">
        <f>#REF!+F27+F28+F19+F20+F29+F30</f>
        <v>#REF!</v>
      </c>
      <c r="G37" s="37"/>
      <c r="H37" s="37">
        <f>H19+H20+H27+H28</f>
        <v>1201433</v>
      </c>
      <c r="I37" s="37">
        <f>I19+I20+I27+I28</f>
        <v>1194867</v>
      </c>
      <c r="J37" s="29">
        <f>G37+H37-I37</f>
        <v>6566</v>
      </c>
    </row>
    <row r="38" spans="1:10" ht="25.5">
      <c r="A38" s="43"/>
      <c r="B38" s="44"/>
      <c r="C38" s="43"/>
      <c r="D38" s="45" t="s">
        <v>36</v>
      </c>
      <c r="E38" s="50" t="e">
        <f>E36-E37</f>
        <v>#REF!</v>
      </c>
      <c r="F38" s="50" t="e">
        <f>F36-F37</f>
        <v>#REF!</v>
      </c>
      <c r="G38" s="51">
        <f>G36-G37</f>
        <v>0</v>
      </c>
      <c r="H38" s="51">
        <f>H36-H37</f>
        <v>3722000</v>
      </c>
      <c r="I38" s="51">
        <f>I36-I37</f>
        <v>272000</v>
      </c>
      <c r="J38" s="29">
        <f>G38+H38-I38</f>
        <v>3450000</v>
      </c>
    </row>
    <row r="39" spans="2:10" s="7" customFormat="1" ht="15">
      <c r="B39" s="4"/>
      <c r="D39" s="19"/>
      <c r="E39" s="8"/>
      <c r="F39" s="8"/>
      <c r="G39" s="9"/>
      <c r="H39" s="9"/>
      <c r="I39" s="9"/>
      <c r="J39" s="9"/>
    </row>
    <row r="40" spans="1:4" ht="15">
      <c r="A40" s="7"/>
      <c r="B40" s="4"/>
      <c r="C40" s="7"/>
      <c r="D40" s="19"/>
    </row>
    <row r="41" spans="1:4" ht="15">
      <c r="A41" s="7"/>
      <c r="B41" s="4"/>
      <c r="C41" s="7"/>
      <c r="D41" s="19"/>
    </row>
    <row r="42" spans="1:4" ht="15">
      <c r="A42" s="7"/>
      <c r="B42" s="4"/>
      <c r="C42" s="7"/>
      <c r="D42" s="19"/>
    </row>
    <row r="43" spans="1:4" ht="15">
      <c r="A43" s="7"/>
      <c r="B43" s="4"/>
      <c r="C43" s="7"/>
      <c r="D43" s="19"/>
    </row>
    <row r="44" spans="1:4" ht="15">
      <c r="A44" s="7"/>
      <c r="B44" s="4"/>
      <c r="C44" s="7"/>
      <c r="D44" s="19"/>
    </row>
    <row r="45" spans="1:4" ht="15">
      <c r="A45" s="7"/>
      <c r="B45" s="4"/>
      <c r="C45" s="7"/>
      <c r="D45" s="19"/>
    </row>
    <row r="46" spans="1:4" ht="15">
      <c r="A46" s="7"/>
      <c r="B46" s="4"/>
      <c r="C46" s="7"/>
      <c r="D46" s="19"/>
    </row>
    <row r="47" spans="1:4" ht="15">
      <c r="A47" s="7"/>
      <c r="B47" s="4"/>
      <c r="C47" s="7"/>
      <c r="D47" s="19"/>
    </row>
    <row r="48" spans="1:4" ht="15">
      <c r="A48" s="7"/>
      <c r="B48" s="4"/>
      <c r="C48" s="7"/>
      <c r="D48" s="19"/>
    </row>
    <row r="49" spans="1:4" ht="15">
      <c r="A49" s="7"/>
      <c r="B49" s="4"/>
      <c r="C49" s="7"/>
      <c r="D49" s="19"/>
    </row>
    <row r="50" spans="1:4" ht="15">
      <c r="A50" s="7"/>
      <c r="B50" s="4"/>
      <c r="C50" s="7"/>
      <c r="D50" s="19"/>
    </row>
    <row r="51" spans="1:4" ht="15">
      <c r="A51" s="7"/>
      <c r="B51" s="4"/>
      <c r="C51" s="7"/>
      <c r="D51" s="19"/>
    </row>
    <row r="52" spans="1:4" ht="15">
      <c r="A52" s="7"/>
      <c r="B52" s="4"/>
      <c r="C52" s="7"/>
      <c r="D52" s="19"/>
    </row>
    <row r="53" spans="1:4" ht="15">
      <c r="A53" s="7"/>
      <c r="B53" s="4"/>
      <c r="C53" s="7"/>
      <c r="D53" s="19"/>
    </row>
    <row r="54" spans="1:4" ht="15">
      <c r="A54" s="7"/>
      <c r="B54" s="4"/>
      <c r="C54" s="7"/>
      <c r="D54" s="19"/>
    </row>
    <row r="55" spans="1:4" ht="15">
      <c r="A55" s="7"/>
      <c r="B55" s="4"/>
      <c r="C55" s="7"/>
      <c r="D55" s="19"/>
    </row>
    <row r="56" spans="1:4" ht="15">
      <c r="A56" s="7"/>
      <c r="B56" s="4"/>
      <c r="C56" s="7"/>
      <c r="D56" s="19"/>
    </row>
    <row r="57" spans="1:4" ht="15">
      <c r="A57" s="7"/>
      <c r="B57" s="4"/>
      <c r="C57" s="7"/>
      <c r="D57" s="19"/>
    </row>
    <row r="58" spans="1:4" ht="15">
      <c r="A58" s="7"/>
      <c r="B58" s="4"/>
      <c r="C58" s="7"/>
      <c r="D58" s="19"/>
    </row>
    <row r="59" spans="1:4" ht="15">
      <c r="A59" s="7"/>
      <c r="B59" s="4"/>
      <c r="C59" s="7"/>
      <c r="D59" s="19"/>
    </row>
    <row r="60" spans="1:4" ht="15">
      <c r="A60" s="7"/>
      <c r="B60" s="4"/>
      <c r="C60" s="7"/>
      <c r="D60" s="19"/>
    </row>
    <row r="61" spans="1:4" ht="15">
      <c r="A61" s="7"/>
      <c r="B61" s="4"/>
      <c r="C61" s="7"/>
      <c r="D61" s="19"/>
    </row>
    <row r="62" spans="1:4" ht="15">
      <c r="A62" s="7"/>
      <c r="B62" s="4"/>
      <c r="C62" s="7"/>
      <c r="D62" s="19"/>
    </row>
    <row r="63" spans="1:4" ht="15">
      <c r="A63" s="7"/>
      <c r="B63" s="4"/>
      <c r="C63" s="7"/>
      <c r="D63" s="19"/>
    </row>
    <row r="64" spans="1:4" ht="15">
      <c r="A64" s="7"/>
      <c r="B64" s="4"/>
      <c r="C64" s="7"/>
      <c r="D64" s="19"/>
    </row>
    <row r="65" spans="1:4" ht="15">
      <c r="A65" s="7"/>
      <c r="B65" s="4"/>
      <c r="C65" s="7"/>
      <c r="D65" s="19"/>
    </row>
    <row r="66" spans="1:4" ht="15">
      <c r="A66" s="7"/>
      <c r="B66" s="4"/>
      <c r="C66" s="7"/>
      <c r="D66" s="19"/>
    </row>
    <row r="67" spans="1:4" ht="15">
      <c r="A67" s="7"/>
      <c r="B67" s="4"/>
      <c r="C67" s="7"/>
      <c r="D67" s="19"/>
    </row>
    <row r="68" spans="1:4" ht="15">
      <c r="A68" s="7"/>
      <c r="B68" s="4"/>
      <c r="C68" s="7"/>
      <c r="D68" s="19"/>
    </row>
    <row r="69" spans="1:4" ht="15">
      <c r="A69" s="7"/>
      <c r="B69" s="4"/>
      <c r="C69" s="7"/>
      <c r="D69" s="19"/>
    </row>
    <row r="70" spans="1:4" ht="15">
      <c r="A70" s="7"/>
      <c r="B70" s="4"/>
      <c r="C70" s="7"/>
      <c r="D70" s="19"/>
    </row>
    <row r="71" spans="1:4" ht="15">
      <c r="A71" s="7"/>
      <c r="B71" s="4"/>
      <c r="C71" s="7"/>
      <c r="D71" s="19"/>
    </row>
    <row r="72" spans="1:4" ht="15">
      <c r="A72" s="7"/>
      <c r="B72" s="4"/>
      <c r="C72" s="7"/>
      <c r="D72" s="19"/>
    </row>
    <row r="73" spans="1:4" ht="15">
      <c r="A73" s="7"/>
      <c r="B73" s="4"/>
      <c r="C73" s="7"/>
      <c r="D73" s="19"/>
    </row>
    <row r="74" spans="1:4" ht="15">
      <c r="A74" s="7"/>
      <c r="B74" s="4"/>
      <c r="C74" s="7"/>
      <c r="D74" s="19"/>
    </row>
    <row r="75" spans="1:4" ht="15">
      <c r="A75" s="7"/>
      <c r="B75" s="4"/>
      <c r="C75" s="7"/>
      <c r="D75" s="19"/>
    </row>
    <row r="76" spans="1:4" ht="15">
      <c r="A76" s="7"/>
      <c r="B76" s="4"/>
      <c r="C76" s="7"/>
      <c r="D76" s="19"/>
    </row>
    <row r="77" spans="1:4" ht="15">
      <c r="A77" s="7"/>
      <c r="B77" s="4"/>
      <c r="C77" s="7"/>
      <c r="D77" s="19"/>
    </row>
    <row r="78" spans="1:4" ht="15">
      <c r="A78" s="7"/>
      <c r="B78" s="4"/>
      <c r="C78" s="7"/>
      <c r="D78" s="19"/>
    </row>
    <row r="79" spans="1:4" ht="15">
      <c r="A79" s="7"/>
      <c r="B79" s="4"/>
      <c r="C79" s="7"/>
      <c r="D79" s="19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2009-03-10T08:49:40Z</cp:lastPrinted>
  <dcterms:created xsi:type="dcterms:W3CDTF">2000-10-24T20:52:35Z</dcterms:created>
  <dcterms:modified xsi:type="dcterms:W3CDTF">2009-03-10T08:49:41Z</dcterms:modified>
  <cp:category/>
  <cp:version/>
  <cp:contentType/>
  <cp:contentStatus/>
</cp:coreProperties>
</file>