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 fullPrecision="0"/>
</workbook>
</file>

<file path=xl/sharedStrings.xml><?xml version="1.0" encoding="utf-8"?>
<sst xmlns="http://schemas.openxmlformats.org/spreadsheetml/2006/main" count="103" uniqueCount="81">
  <si>
    <t>GOSPODARKA MIESZKANIOWA</t>
  </si>
  <si>
    <t>Gospodarka gruntami i nieruchomościami</t>
  </si>
  <si>
    <t>OPIEKA SPOŁECZNA</t>
  </si>
  <si>
    <t>Domy Pomocy Społecznej</t>
  </si>
  <si>
    <t>RÓŻNE ROZLICZENIA</t>
  </si>
  <si>
    <t>Pozostałe odsetki</t>
  </si>
  <si>
    <t>Subwencje ogólne z budżetu państwa</t>
  </si>
  <si>
    <t>Wpływy z usług</t>
  </si>
  <si>
    <t>Dz.</t>
  </si>
  <si>
    <t>WYSZCZEGÓLNIENIE DOCHODU BUDŻETOWEGO</t>
  </si>
  <si>
    <t>R.</t>
  </si>
  <si>
    <t>P.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</si>
  <si>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</si>
  <si>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</si>
  <si>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 xml:space="preserve">Powiatowe  Urzędy  Pracy  </t>
  </si>
  <si>
    <t xml:space="preserve">Wpływy  z  opłat  za  zarząd ,użytkowanie i  użytkowanie  wieczyste  nieruchomości </t>
  </si>
  <si>
    <t xml:space="preserve">Część oświatowa subw. ogólnej dla jednostek   samorządu  terytorialnego </t>
  </si>
  <si>
    <t xml:space="preserve">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</si>
  <si>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</si>
  <si>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</si>
  <si>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</si>
  <si>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</si>
  <si>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BUDŻET   2007 </t>
  </si>
  <si>
    <t>.0470</t>
  </si>
  <si>
    <t xml:space="preserve">Uzupełnienie  subwencji ogólnej  dla  j.s.t </t>
  </si>
  <si>
    <t>Środki  na  inwestycje  rozpoczęte  przed  dniem  1  stycznia  1999  r.</t>
  </si>
  <si>
    <t>Dotacje otrzymane   z   funduszy  celowych na  finansowanie   lub   dofinansowanie    kosztów   realizacji   inwestycji   i  zakupów  inwestycyjnych j.s.f.p</t>
  </si>
  <si>
    <t>Dotacje celowe otrzymane z samorządu województwa na inwestycje i zakupy inwestycyjne realizowane na podstawie porozumień (umów) między jednostkami samorządu terytorialnego  </t>
  </si>
  <si>
    <t>Dotacje celowe otrzymane z budżetu państwa na inwestycje i zakupy inwestycyjne realizowane przez powiat na podstawie porozumień z organami administracji rządowej  </t>
  </si>
  <si>
    <t xml:space="preserve">Środki  na   finansowanie  własnych  inwestycji  gmin (  związków  gmin )  ,powiatów I związków  powiatów ) ,  samorządów  województw ,pozyskane  z innych  źródeł </t>
  </si>
  <si>
    <t xml:space="preserve">Dotacje celowe otrzymane    z budżetu państwa na realizacje  inwestycji  i  zakupów  inwestycyjnych  własnych powiatu 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</si>
  <si>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</si>
  <si>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</si>
  <si>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 xml:space="preserve">Środki   na  uzupełnienie   dochodów </t>
  </si>
  <si>
    <t>0750</t>
  </si>
  <si>
    <t>0830</t>
  </si>
  <si>
    <t>0920</t>
  </si>
  <si>
    <t>0970</t>
  </si>
  <si>
    <t>0450</t>
  </si>
  <si>
    <t>0870</t>
  </si>
  <si>
    <t>0910</t>
  </si>
  <si>
    <t>0690</t>
  </si>
  <si>
    <t>Wpływy z różnych dochodów</t>
  </si>
  <si>
    <t>Odsetki od nieterminowych wpłat z tytułu podatków i opłat</t>
  </si>
  <si>
    <t>Wpływy z różnych opłat</t>
  </si>
  <si>
    <t>Wpływy z opłaty administracyjnej za czynności urzędowe</t>
  </si>
  <si>
    <t xml:space="preserve">Wpływy  ze  sprzedaży  składników  majątkowych </t>
  </si>
  <si>
    <t xml:space="preserve">%  </t>
  </si>
  <si>
    <t xml:space="preserve">%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</si>
  <si>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</si>
  <si>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</si>
  <si>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</si>
  <si>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</si>
  <si>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2009</t>
  </si>
  <si>
    <t>2320</t>
  </si>
  <si>
    <t>Wpływy z tytułu pomocy finansowej udzielanej między jednostkami samorządu terytorialnego na dofinansowanie własnych zadań inwestycyjnych i zakupów inwestycyjnych  </t>
  </si>
  <si>
    <t>Dotacje rozwojowe</t>
  </si>
  <si>
    <t xml:space="preserve">Dotacje celowe otrzymane    z budżetu państwa na   inwestycje  i  zakupy  inwestycyjnych  własnych powiatu </t>
  </si>
  <si>
    <t xml:space="preserve">PRZEWIDYWANE  WYKONANIE BUDŻETU  NA  31.12.2009 </t>
  </si>
  <si>
    <t>Wykonanie 30.06.2008</t>
  </si>
  <si>
    <t>Wykonanie 31.12.2007 R.</t>
  </si>
  <si>
    <t>Wykonanie 31.12.2008 R.</t>
  </si>
  <si>
    <t xml:space="preserve">Dotacje celowe otrzymane    z budżetu państwa na realizację  inwestycji  i  zakupów  inwestycyjnych  własnych powiatu </t>
  </si>
  <si>
    <t xml:space="preserve">Środki  na  inwestycje  na  drogach   publicznych  powiatowych  i  wojewódzkiej   oraz  na   drogach  powiatowych ,  wojewódzkich  i  krajowych   w  granicach   administracyjnych  miast  na  prawach  powiatu </t>
  </si>
  <si>
    <t>Pomoc dla repatriantów</t>
  </si>
  <si>
    <t>Dotacje celowe otrzymane z powiatu na zadania bieżące realizowane na podstawie porozumień (umów) między j.s.t.</t>
  </si>
  <si>
    <t xml:space="preserve">ZWIĘKSZENIA </t>
  </si>
  <si>
    <t>ZMNIEJSZENIA</t>
  </si>
  <si>
    <t xml:space="preserve">PLAN  PO   ZMIANACH </t>
  </si>
  <si>
    <t>Plan  2010</t>
  </si>
  <si>
    <t>PLANY DOCHODÓW    BUDŻETOWYCH   2010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</si>
  <si>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</si>
  <si>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2007</t>
  </si>
  <si>
    <t>14.06.2010</t>
  </si>
  <si>
    <t>6207</t>
  </si>
  <si>
    <t>Dotacje celowe w ramach programów finansowanych z udziałem środków europejskich oraz środków, o których mowa w art. 5 ust. 1 pkt 3 oraz ust. 3 pkt 5 i 6 ustawy, lub płatności w ramach budżetu środków europejskich </t>
  </si>
  <si>
    <t xml:space="preserve">Powiatowe  Centrum  Pomocy  Rodzinie </t>
  </si>
  <si>
    <t xml:space="preserve">Dotacje celowe otrzymane  z budżetu państwa na realizację zadań własnych powiatu </t>
  </si>
  <si>
    <t xml:space="preserve">POZOSTAŁE  ZADANIA  W  ZAKRESIE  POLITYKI  SPOŁECZNEJ </t>
  </si>
  <si>
    <t>Zał. Nr 1 do uchwały Nr XXXI/188/10</t>
  </si>
  <si>
    <t>z dnia 14.06.2010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</si>
</sst>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name val="Arial CE"/>
      <family val="2"/>
    </font>
    <font>
      <sz val="9"/>
      <name val="Arial"/>
      <family val="2"/>
    </font>
    <font>
      <sz val="12"/>
      <name val="Arial CE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9" fontId="7" fillId="0" borderId="0" xfId="0" applyNumberFormat="1" applyFont="1" applyAlignment="1">
      <alignment/>
    </xf>
    <xf numFmtId="0" fontId="1" fillId="0" borderId="10" xfId="0" applyFont="1" applyBorder="1" applyAlignment="1">
      <alignment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shrinkToFit="1"/>
    </xf>
    <xf numFmtId="1" fontId="10" fillId="0" borderId="0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9" fontId="1" fillId="0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3" fontId="1" fillId="35" borderId="10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9" fontId="1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3" fontId="1" fillId="35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9" fontId="1" fillId="0" borderId="11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 wrapText="1" shrinkToFit="1"/>
    </xf>
    <xf numFmtId="3" fontId="3" fillId="0" borderId="10" xfId="0" applyNumberFormat="1" applyFont="1" applyBorder="1" applyAlignment="1">
      <alignment vertical="center" shrinkToFit="1"/>
    </xf>
    <xf numFmtId="9" fontId="1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 vertical="center" shrinkToFit="1"/>
    </xf>
    <xf numFmtId="3" fontId="3" fillId="35" borderId="10" xfId="0" applyNumberFormat="1" applyFont="1" applyFill="1" applyBorder="1" applyAlignment="1">
      <alignment vertical="center" shrinkToFi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 wrapText="1" shrinkToFit="1"/>
    </xf>
    <xf numFmtId="3" fontId="2" fillId="0" borderId="10" xfId="0" applyNumberFormat="1" applyFont="1" applyBorder="1" applyAlignment="1">
      <alignment vertical="center" shrinkToFit="1"/>
    </xf>
    <xf numFmtId="3" fontId="2" fillId="34" borderId="10" xfId="0" applyNumberFormat="1" applyFont="1" applyFill="1" applyBorder="1" applyAlignment="1">
      <alignment vertical="center" shrinkToFit="1"/>
    </xf>
    <xf numFmtId="3" fontId="2" fillId="35" borderId="10" xfId="0" applyNumberFormat="1" applyFont="1" applyFill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 wrapText="1" shrinkToFit="1"/>
    </xf>
    <xf numFmtId="3" fontId="1" fillId="0" borderId="10" xfId="0" applyNumberFormat="1" applyFont="1" applyBorder="1" applyAlignment="1">
      <alignment vertical="center" shrinkToFit="1"/>
    </xf>
    <xf numFmtId="3" fontId="1" fillId="34" borderId="10" xfId="0" applyNumberFormat="1" applyFont="1" applyFill="1" applyBorder="1" applyAlignment="1">
      <alignment vertical="center" shrinkToFit="1"/>
    </xf>
    <xf numFmtId="3" fontId="1" fillId="35" borderId="10" xfId="0" applyNumberFormat="1" applyFont="1" applyFill="1" applyBorder="1" applyAlignment="1">
      <alignment vertical="center" shrinkToFit="1"/>
    </xf>
    <xf numFmtId="1" fontId="1" fillId="0" borderId="10" xfId="0" applyNumberFormat="1" applyFont="1" applyBorder="1" applyAlignment="1">
      <alignment vertical="center" wrapText="1" shrinkToFit="1"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0" xfId="0" applyNumberFormat="1" applyFont="1" applyAlignment="1">
      <alignment/>
    </xf>
    <xf numFmtId="9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66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6.25390625" style="1" customWidth="1"/>
    <col min="2" max="2" width="8.00390625" style="42" customWidth="1"/>
    <col min="3" max="3" width="7.25390625" style="28" customWidth="1"/>
    <col min="4" max="4" width="24.25390625" style="7" customWidth="1"/>
    <col min="5" max="5" width="8.125" style="15" hidden="1" customWidth="1"/>
    <col min="6" max="6" width="6.75390625" style="16" hidden="1" customWidth="1"/>
    <col min="7" max="7" width="4.375" style="13" hidden="1" customWidth="1"/>
    <col min="8" max="8" width="8.125" style="15" hidden="1" customWidth="1"/>
    <col min="9" max="9" width="7.625" style="16" hidden="1" customWidth="1"/>
    <col min="10" max="10" width="4.00390625" style="13" hidden="1" customWidth="1"/>
    <col min="11" max="11" width="8.625" style="15" hidden="1" customWidth="1"/>
    <col min="12" max="12" width="6.75390625" style="16" hidden="1" customWidth="1"/>
    <col min="13" max="13" width="4.00390625" style="13" hidden="1" customWidth="1"/>
    <col min="14" max="14" width="11.25390625" style="17" hidden="1" customWidth="1"/>
    <col min="15" max="15" width="11.125" style="26" hidden="1" customWidth="1"/>
    <col min="16" max="16" width="5.75390625" style="13" hidden="1" customWidth="1"/>
    <col min="17" max="17" width="11.25390625" style="17" hidden="1" customWidth="1"/>
    <col min="18" max="18" width="10.625" style="17" customWidth="1"/>
    <col min="19" max="19" width="12.375" style="17" customWidth="1"/>
    <col min="20" max="20" width="14.875" style="17" customWidth="1"/>
    <col min="21" max="21" width="13.125" style="17" customWidth="1"/>
    <col min="22" max="16384" width="9.125" style="1" customWidth="1"/>
  </cols>
  <sheetData>
    <row r="1" spans="1:23" s="47" customFormat="1" ht="12">
      <c r="A1" s="43" t="s">
        <v>79</v>
      </c>
      <c r="B1" s="44"/>
      <c r="C1" s="43"/>
      <c r="D1" s="45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6"/>
      <c r="R1" s="44"/>
      <c r="S1" s="44"/>
      <c r="T1" s="44"/>
      <c r="U1" s="44"/>
      <c r="V1" s="44"/>
      <c r="W1" s="44"/>
    </row>
    <row r="2" spans="1:23" s="47" customFormat="1" ht="12">
      <c r="A2" s="43" t="s">
        <v>80</v>
      </c>
      <c r="B2" s="44"/>
      <c r="C2" s="43"/>
      <c r="D2" s="4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6"/>
      <c r="R2" s="44"/>
      <c r="S2" s="44"/>
      <c r="T2" s="44"/>
      <c r="U2" s="44"/>
      <c r="V2" s="44"/>
      <c r="W2" s="44"/>
    </row>
    <row r="3" spans="1:23" s="53" customFormat="1" ht="12">
      <c r="A3" s="43"/>
      <c r="B3" s="48"/>
      <c r="C3" s="49"/>
      <c r="D3" s="58" t="s">
        <v>73</v>
      </c>
      <c r="E3" s="50"/>
      <c r="F3" s="50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51"/>
      <c r="S3" s="51"/>
      <c r="T3" s="51"/>
      <c r="U3" s="51"/>
      <c r="V3" s="51"/>
      <c r="W3" s="51"/>
    </row>
    <row r="4" spans="1:23" s="53" customFormat="1" ht="12">
      <c r="A4" s="54"/>
      <c r="B4" s="55"/>
      <c r="C4" s="56"/>
      <c r="D4" s="57" t="s">
        <v>70</v>
      </c>
      <c r="E4" s="50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  <c r="S4" s="51"/>
      <c r="T4" s="51"/>
      <c r="U4" s="51"/>
      <c r="V4" s="51"/>
      <c r="W4" s="51"/>
    </row>
    <row r="5" spans="1:195" s="4" customFormat="1" ht="15">
      <c r="A5" s="3"/>
      <c r="B5" s="30"/>
      <c r="C5" s="29"/>
      <c r="D5" s="8"/>
      <c r="E5" s="59">
        <v>2007</v>
      </c>
      <c r="F5" s="60"/>
      <c r="G5" s="61"/>
      <c r="H5" s="62">
        <v>2008</v>
      </c>
      <c r="I5" s="63"/>
      <c r="J5" s="63"/>
      <c r="K5" s="63"/>
      <c r="L5" s="63"/>
      <c r="M5" s="63"/>
      <c r="N5" s="64"/>
      <c r="O5" s="64"/>
      <c r="P5" s="64"/>
      <c r="Q5" s="64"/>
      <c r="R5" s="64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</row>
    <row r="6" spans="1:195" s="2" customFormat="1" ht="42" customHeight="1">
      <c r="A6" s="31" t="s">
        <v>8</v>
      </c>
      <c r="B6" s="32" t="s">
        <v>10</v>
      </c>
      <c r="C6" s="31" t="s">
        <v>11</v>
      </c>
      <c r="D6" s="32" t="s">
        <v>9</v>
      </c>
      <c r="E6" s="65" t="s">
        <v>22</v>
      </c>
      <c r="F6" s="66" t="s">
        <v>60</v>
      </c>
      <c r="G6" s="67" t="s">
        <v>47</v>
      </c>
      <c r="H6" s="68" t="s">
        <v>50</v>
      </c>
      <c r="I6" s="69" t="s">
        <v>59</v>
      </c>
      <c r="J6" s="67" t="s">
        <v>48</v>
      </c>
      <c r="K6" s="70" t="s">
        <v>51</v>
      </c>
      <c r="L6" s="71" t="s">
        <v>61</v>
      </c>
      <c r="M6" s="67" t="s">
        <v>48</v>
      </c>
      <c r="N6" s="27" t="s">
        <v>52</v>
      </c>
      <c r="O6" s="72" t="s">
        <v>49</v>
      </c>
      <c r="P6" s="73" t="s">
        <v>48</v>
      </c>
      <c r="Q6" s="27" t="s">
        <v>58</v>
      </c>
      <c r="R6" s="65" t="s">
        <v>69</v>
      </c>
      <c r="S6" s="65" t="s">
        <v>66</v>
      </c>
      <c r="T6" s="65" t="s">
        <v>67</v>
      </c>
      <c r="U6" s="65" t="s">
        <v>68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</row>
    <row r="7" spans="1:195" s="2" customFormat="1" ht="12">
      <c r="A7" s="74">
        <v>1</v>
      </c>
      <c r="B7" s="75">
        <v>2</v>
      </c>
      <c r="C7" s="74">
        <v>3</v>
      </c>
      <c r="D7" s="75">
        <v>4</v>
      </c>
      <c r="E7" s="75"/>
      <c r="F7" s="76"/>
      <c r="G7" s="77"/>
      <c r="H7" s="78"/>
      <c r="I7" s="79"/>
      <c r="J7" s="77"/>
      <c r="K7" s="80"/>
      <c r="L7" s="81"/>
      <c r="M7" s="77"/>
      <c r="N7" s="82"/>
      <c r="O7" s="83"/>
      <c r="P7" s="84"/>
      <c r="Q7" s="82"/>
      <c r="R7" s="75">
        <v>5</v>
      </c>
      <c r="S7" s="75">
        <v>6</v>
      </c>
      <c r="T7" s="75">
        <v>7</v>
      </c>
      <c r="U7" s="75">
        <v>8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</row>
    <row r="8" spans="1:21" s="9" customFormat="1" ht="12.75">
      <c r="A8" s="38">
        <v>600</v>
      </c>
      <c r="B8" s="38"/>
      <c r="C8" s="85"/>
      <c r="D8" s="86" t="s">
        <v>18</v>
      </c>
      <c r="E8" s="87">
        <f>SUM(E9)</f>
        <v>301922</v>
      </c>
      <c r="F8" s="87">
        <f>SUM(F9)</f>
        <v>306487</v>
      </c>
      <c r="G8" s="88">
        <f aca="true" t="shared" si="0" ref="G8:G34">F8/E8</f>
        <v>1.02</v>
      </c>
      <c r="H8" s="89">
        <f>SUM(H9)</f>
        <v>383418</v>
      </c>
      <c r="I8" s="89">
        <f>SUM(I9)</f>
        <v>3211</v>
      </c>
      <c r="J8" s="88">
        <f>I8/H8</f>
        <v>0.01</v>
      </c>
      <c r="K8" s="90">
        <f>SUM(K9)</f>
        <v>425000</v>
      </c>
      <c r="L8" s="90">
        <f>SUM(L9)</f>
        <v>432803</v>
      </c>
      <c r="M8" s="88">
        <f>L8/K8</f>
        <v>1.02</v>
      </c>
      <c r="N8" s="21">
        <f>SUM(N9)</f>
        <v>8073000</v>
      </c>
      <c r="O8" s="21">
        <f>SUM(O9)</f>
        <v>3049</v>
      </c>
      <c r="P8" s="88">
        <f>O8/N8</f>
        <v>0</v>
      </c>
      <c r="Q8" s="21">
        <f>SUM(Q9)</f>
        <v>8077300</v>
      </c>
      <c r="R8" s="21">
        <v>6142151</v>
      </c>
      <c r="S8" s="21">
        <f>SUM(S9)</f>
        <v>2070843</v>
      </c>
      <c r="T8" s="21">
        <f>SUM(T9)</f>
        <v>587723</v>
      </c>
      <c r="U8" s="18">
        <f aca="true" t="shared" si="1" ref="U8:U28">R8+S8-T8</f>
        <v>7625271</v>
      </c>
    </row>
    <row r="9" spans="1:21" s="9" customFormat="1" ht="12.75">
      <c r="A9" s="39"/>
      <c r="B9" s="39">
        <v>60014</v>
      </c>
      <c r="C9" s="91"/>
      <c r="D9" s="92" t="s">
        <v>19</v>
      </c>
      <c r="E9" s="93">
        <f>SUM(E10:E21)</f>
        <v>301922</v>
      </c>
      <c r="F9" s="93">
        <f>SUM(F10:F21)</f>
        <v>306487</v>
      </c>
      <c r="G9" s="88">
        <f t="shared" si="0"/>
        <v>1.02</v>
      </c>
      <c r="H9" s="94">
        <f>SUM(H10:H28)</f>
        <v>383418</v>
      </c>
      <c r="I9" s="94">
        <f>SUM(I10:I21)</f>
        <v>3211</v>
      </c>
      <c r="J9" s="88">
        <f>I9/H9</f>
        <v>0.01</v>
      </c>
      <c r="K9" s="95">
        <f>SUM(K10:K21)</f>
        <v>425000</v>
      </c>
      <c r="L9" s="95">
        <f>SUM(L10:L21)</f>
        <v>432803</v>
      </c>
      <c r="M9" s="88">
        <f>L9/K9</f>
        <v>1.02</v>
      </c>
      <c r="N9" s="22">
        <f>SUM(N10:N21)</f>
        <v>8073000</v>
      </c>
      <c r="O9" s="22">
        <f>SUM(O10:O17)</f>
        <v>3049</v>
      </c>
      <c r="P9" s="88">
        <f>O9/N9</f>
        <v>0</v>
      </c>
      <c r="Q9" s="22">
        <f>SUM(Q10:Q21)</f>
        <v>8077300</v>
      </c>
      <c r="R9" s="22">
        <v>6142151</v>
      </c>
      <c r="S9" s="22">
        <f>SUM(S10:S21)</f>
        <v>2070843</v>
      </c>
      <c r="T9" s="22">
        <f>SUM(T10:T21)</f>
        <v>587723</v>
      </c>
      <c r="U9" s="18">
        <f t="shared" si="1"/>
        <v>7625271</v>
      </c>
    </row>
    <row r="10" spans="1:21" s="6" customFormat="1" ht="36" hidden="1">
      <c r="A10" s="40"/>
      <c r="B10" s="40"/>
      <c r="C10" s="96" t="s">
        <v>38</v>
      </c>
      <c r="D10" s="97" t="s">
        <v>45</v>
      </c>
      <c r="E10" s="98">
        <v>0</v>
      </c>
      <c r="F10" s="98">
        <v>9</v>
      </c>
      <c r="G10" s="88"/>
      <c r="H10" s="99">
        <v>0</v>
      </c>
      <c r="I10" s="99"/>
      <c r="J10" s="88"/>
      <c r="K10" s="100">
        <v>0</v>
      </c>
      <c r="L10" s="100"/>
      <c r="M10" s="88"/>
      <c r="N10" s="23">
        <v>0</v>
      </c>
      <c r="O10" s="23"/>
      <c r="P10" s="88"/>
      <c r="Q10" s="23">
        <v>0</v>
      </c>
      <c r="R10" s="23">
        <v>0</v>
      </c>
      <c r="S10" s="23">
        <v>0</v>
      </c>
      <c r="T10" s="23">
        <v>0</v>
      </c>
      <c r="U10" s="18">
        <f t="shared" si="1"/>
        <v>0</v>
      </c>
    </row>
    <row r="11" spans="1:21" s="6" customFormat="1" ht="12.75" hidden="1">
      <c r="A11" s="40"/>
      <c r="B11" s="40"/>
      <c r="C11" s="96" t="s">
        <v>41</v>
      </c>
      <c r="D11" s="97" t="s">
        <v>44</v>
      </c>
      <c r="E11" s="98">
        <v>0</v>
      </c>
      <c r="F11" s="98">
        <v>0</v>
      </c>
      <c r="G11" s="88"/>
      <c r="H11" s="99">
        <v>0</v>
      </c>
      <c r="I11" s="99">
        <v>53</v>
      </c>
      <c r="J11" s="88"/>
      <c r="K11" s="100">
        <v>0</v>
      </c>
      <c r="L11" s="100">
        <v>106</v>
      </c>
      <c r="M11" s="88"/>
      <c r="N11" s="23"/>
      <c r="O11" s="23"/>
      <c r="P11" s="88"/>
      <c r="Q11" s="23"/>
      <c r="R11" s="23">
        <v>0</v>
      </c>
      <c r="S11" s="23"/>
      <c r="T11" s="23"/>
      <c r="U11" s="18">
        <f t="shared" si="1"/>
        <v>0</v>
      </c>
    </row>
    <row r="12" spans="1:21" s="10" customFormat="1" ht="108" hidden="1">
      <c r="A12" s="40"/>
      <c r="B12" s="40"/>
      <c r="C12" s="96" t="s">
        <v>34</v>
      </c>
      <c r="D12" s="14" t="s">
        <v>13</v>
      </c>
      <c r="E12" s="98">
        <v>0</v>
      </c>
      <c r="F12" s="98">
        <v>552</v>
      </c>
      <c r="G12" s="88"/>
      <c r="H12" s="99">
        <v>0</v>
      </c>
      <c r="I12" s="99">
        <v>371</v>
      </c>
      <c r="J12" s="88"/>
      <c r="K12" s="100">
        <v>0</v>
      </c>
      <c r="L12" s="100">
        <v>761</v>
      </c>
      <c r="M12" s="88"/>
      <c r="N12" s="23">
        <v>0</v>
      </c>
      <c r="O12" s="23">
        <v>390</v>
      </c>
      <c r="P12" s="88"/>
      <c r="Q12" s="23">
        <v>400</v>
      </c>
      <c r="R12" s="23">
        <v>0</v>
      </c>
      <c r="S12" s="23"/>
      <c r="T12" s="23"/>
      <c r="U12" s="18">
        <f t="shared" si="1"/>
        <v>0</v>
      </c>
    </row>
    <row r="13" spans="1:21" s="10" customFormat="1" ht="12.75" hidden="1">
      <c r="A13" s="40"/>
      <c r="B13" s="40"/>
      <c r="C13" s="96" t="s">
        <v>35</v>
      </c>
      <c r="D13" s="101" t="s">
        <v>7</v>
      </c>
      <c r="E13" s="98">
        <v>0</v>
      </c>
      <c r="F13" s="98">
        <v>3239</v>
      </c>
      <c r="G13" s="88"/>
      <c r="H13" s="99">
        <v>0</v>
      </c>
      <c r="I13" s="99">
        <v>2033</v>
      </c>
      <c r="J13" s="88"/>
      <c r="K13" s="100">
        <v>0</v>
      </c>
      <c r="L13" s="100">
        <v>4192</v>
      </c>
      <c r="M13" s="88"/>
      <c r="N13" s="23">
        <v>0</v>
      </c>
      <c r="O13" s="23">
        <v>2096</v>
      </c>
      <c r="P13" s="88"/>
      <c r="Q13" s="23">
        <v>3000</v>
      </c>
      <c r="R13" s="23">
        <v>0</v>
      </c>
      <c r="S13" s="23"/>
      <c r="T13" s="23"/>
      <c r="U13" s="18">
        <f t="shared" si="1"/>
        <v>0</v>
      </c>
    </row>
    <row r="14" spans="1:21" s="10" customFormat="1" ht="12.75" hidden="1">
      <c r="A14" s="40"/>
      <c r="B14" s="40"/>
      <c r="C14" s="96" t="s">
        <v>36</v>
      </c>
      <c r="D14" s="101" t="s">
        <v>5</v>
      </c>
      <c r="E14" s="98">
        <v>0</v>
      </c>
      <c r="F14" s="98">
        <v>1530</v>
      </c>
      <c r="G14" s="88"/>
      <c r="H14" s="99">
        <v>0</v>
      </c>
      <c r="I14" s="99">
        <v>754</v>
      </c>
      <c r="J14" s="88"/>
      <c r="K14" s="100">
        <v>0</v>
      </c>
      <c r="L14" s="100">
        <v>1904</v>
      </c>
      <c r="M14" s="88"/>
      <c r="N14" s="23">
        <v>0</v>
      </c>
      <c r="O14" s="23">
        <v>563</v>
      </c>
      <c r="P14" s="88"/>
      <c r="Q14" s="23">
        <v>700</v>
      </c>
      <c r="R14" s="23">
        <v>0</v>
      </c>
      <c r="S14" s="23"/>
      <c r="T14" s="23"/>
      <c r="U14" s="18">
        <f t="shared" si="1"/>
        <v>0</v>
      </c>
    </row>
    <row r="15" spans="1:21" s="10" customFormat="1" ht="12.75" hidden="1">
      <c r="A15" s="40"/>
      <c r="B15" s="40"/>
      <c r="C15" s="96" t="s">
        <v>37</v>
      </c>
      <c r="D15" s="101" t="s">
        <v>42</v>
      </c>
      <c r="E15" s="98">
        <v>0</v>
      </c>
      <c r="F15" s="98">
        <v>176</v>
      </c>
      <c r="G15" s="88"/>
      <c r="H15" s="99">
        <v>0</v>
      </c>
      <c r="I15" s="99"/>
      <c r="J15" s="88"/>
      <c r="K15" s="100">
        <v>0</v>
      </c>
      <c r="L15" s="100">
        <v>840</v>
      </c>
      <c r="M15" s="88"/>
      <c r="N15" s="23">
        <v>0</v>
      </c>
      <c r="O15" s="23"/>
      <c r="P15" s="88"/>
      <c r="Q15" s="23">
        <v>200</v>
      </c>
      <c r="R15" s="23">
        <v>0</v>
      </c>
      <c r="S15" s="23"/>
      <c r="T15" s="23"/>
      <c r="U15" s="18">
        <f t="shared" si="1"/>
        <v>0</v>
      </c>
    </row>
    <row r="16" spans="1:21" s="10" customFormat="1" ht="74.25" customHeight="1" hidden="1">
      <c r="A16" s="40"/>
      <c r="B16" s="40"/>
      <c r="C16" s="102">
        <v>2310</v>
      </c>
      <c r="D16" s="103" t="s">
        <v>31</v>
      </c>
      <c r="E16" s="98">
        <v>10000</v>
      </c>
      <c r="F16" s="98">
        <v>9623</v>
      </c>
      <c r="G16" s="88">
        <f>F16/E16</f>
        <v>0.96</v>
      </c>
      <c r="H16" s="99">
        <v>100000</v>
      </c>
      <c r="I16" s="99">
        <v>0</v>
      </c>
      <c r="J16" s="88">
        <f>I16/H16</f>
        <v>0</v>
      </c>
      <c r="K16" s="100">
        <v>100000</v>
      </c>
      <c r="L16" s="100">
        <v>100000</v>
      </c>
      <c r="M16" s="88">
        <f>L16/K16</f>
        <v>1</v>
      </c>
      <c r="N16" s="23"/>
      <c r="O16" s="23"/>
      <c r="P16" s="88"/>
      <c r="Q16" s="23"/>
      <c r="R16" s="23">
        <v>0</v>
      </c>
      <c r="S16" s="23"/>
      <c r="T16" s="23"/>
      <c r="U16" s="18">
        <f t="shared" si="1"/>
        <v>0</v>
      </c>
    </row>
    <row r="17" spans="1:21" s="10" customFormat="1" ht="72">
      <c r="A17" s="40"/>
      <c r="B17" s="40"/>
      <c r="C17" s="102">
        <v>6610</v>
      </c>
      <c r="D17" s="104" t="s">
        <v>32</v>
      </c>
      <c r="E17" s="98">
        <v>27825</v>
      </c>
      <c r="F17" s="98">
        <v>27826</v>
      </c>
      <c r="G17" s="88">
        <f t="shared" si="0"/>
        <v>1</v>
      </c>
      <c r="H17" s="99">
        <v>132500</v>
      </c>
      <c r="I17" s="99">
        <v>0</v>
      </c>
      <c r="J17" s="88">
        <f>I17/H17</f>
        <v>0</v>
      </c>
      <c r="K17" s="100">
        <v>325000</v>
      </c>
      <c r="L17" s="100">
        <v>325000</v>
      </c>
      <c r="M17" s="88">
        <f>L17/K17</f>
        <v>1</v>
      </c>
      <c r="N17" s="23">
        <v>1810000</v>
      </c>
      <c r="O17" s="23">
        <v>0</v>
      </c>
      <c r="P17" s="88">
        <f aca="true" t="shared" si="2" ref="P17:P24">O17/N17</f>
        <v>0</v>
      </c>
      <c r="Q17" s="23">
        <v>1810000</v>
      </c>
      <c r="R17" s="23">
        <v>1083284</v>
      </c>
      <c r="S17" s="23"/>
      <c r="T17" s="23">
        <f>37555+550168</f>
        <v>587723</v>
      </c>
      <c r="U17" s="18">
        <f t="shared" si="1"/>
        <v>495561</v>
      </c>
    </row>
    <row r="18" spans="1:21" s="10" customFormat="1" ht="12.75" hidden="1">
      <c r="A18" s="40"/>
      <c r="B18" s="40"/>
      <c r="C18" s="102">
        <v>6208</v>
      </c>
      <c r="D18" s="103" t="s">
        <v>56</v>
      </c>
      <c r="E18" s="98"/>
      <c r="F18" s="98"/>
      <c r="G18" s="88"/>
      <c r="H18" s="99"/>
      <c r="I18" s="99"/>
      <c r="J18" s="88"/>
      <c r="K18" s="100"/>
      <c r="L18" s="100"/>
      <c r="M18" s="88"/>
      <c r="N18" s="23">
        <v>3113000</v>
      </c>
      <c r="O18" s="23">
        <v>0</v>
      </c>
      <c r="P18" s="88"/>
      <c r="Q18" s="23">
        <v>3113000</v>
      </c>
      <c r="R18" s="23">
        <v>0</v>
      </c>
      <c r="S18" s="23"/>
      <c r="T18" s="23"/>
      <c r="U18" s="18">
        <f t="shared" si="1"/>
        <v>0</v>
      </c>
    </row>
    <row r="19" spans="1:21" ht="72">
      <c r="A19" s="37"/>
      <c r="B19" s="38"/>
      <c r="C19" s="102">
        <v>6290</v>
      </c>
      <c r="D19" s="101" t="s">
        <v>29</v>
      </c>
      <c r="E19" s="98">
        <v>264097</v>
      </c>
      <c r="F19" s="98">
        <v>263532</v>
      </c>
      <c r="G19" s="88">
        <f t="shared" si="0"/>
        <v>1</v>
      </c>
      <c r="H19" s="99"/>
      <c r="I19" s="99"/>
      <c r="J19" s="88"/>
      <c r="K19" s="100"/>
      <c r="L19" s="100"/>
      <c r="M19" s="88"/>
      <c r="N19" s="23"/>
      <c r="O19" s="23"/>
      <c r="P19" s="88"/>
      <c r="Q19" s="23"/>
      <c r="R19" s="23">
        <v>500</v>
      </c>
      <c r="S19" s="23">
        <v>2070843</v>
      </c>
      <c r="T19" s="23"/>
      <c r="U19" s="18">
        <f t="shared" si="1"/>
        <v>2071343</v>
      </c>
    </row>
    <row r="20" spans="1:21" ht="84" hidden="1">
      <c r="A20" s="37"/>
      <c r="B20" s="38"/>
      <c r="C20" s="102">
        <v>6300</v>
      </c>
      <c r="D20" s="103" t="s">
        <v>55</v>
      </c>
      <c r="E20" s="98"/>
      <c r="F20" s="98"/>
      <c r="G20" s="88"/>
      <c r="H20" s="99"/>
      <c r="I20" s="99"/>
      <c r="J20" s="88"/>
      <c r="K20" s="100"/>
      <c r="L20" s="100"/>
      <c r="M20" s="88"/>
      <c r="N20" s="23">
        <v>250000</v>
      </c>
      <c r="O20" s="23">
        <v>0</v>
      </c>
      <c r="P20" s="88"/>
      <c r="Q20" s="23">
        <v>250000</v>
      </c>
      <c r="R20" s="23">
        <v>0</v>
      </c>
      <c r="S20" s="23"/>
      <c r="T20" s="23"/>
      <c r="U20" s="18">
        <f t="shared" si="1"/>
        <v>0</v>
      </c>
    </row>
    <row r="21" spans="1:21" ht="60" hidden="1">
      <c r="A21" s="37"/>
      <c r="B21" s="38"/>
      <c r="C21" s="102">
        <v>6430</v>
      </c>
      <c r="D21" s="42" t="s">
        <v>57</v>
      </c>
      <c r="E21" s="98"/>
      <c r="F21" s="98"/>
      <c r="G21" s="88"/>
      <c r="H21" s="99"/>
      <c r="I21" s="99"/>
      <c r="J21" s="88"/>
      <c r="K21" s="100"/>
      <c r="L21" s="100"/>
      <c r="M21" s="88"/>
      <c r="N21" s="23">
        <v>2900000</v>
      </c>
      <c r="O21" s="23">
        <v>0</v>
      </c>
      <c r="P21" s="88"/>
      <c r="Q21" s="23">
        <v>2900000</v>
      </c>
      <c r="R21" s="23">
        <v>0</v>
      </c>
      <c r="S21" s="23"/>
      <c r="T21" s="23"/>
      <c r="U21" s="18">
        <f t="shared" si="1"/>
        <v>0</v>
      </c>
    </row>
    <row r="22" spans="1:21" s="5" customFormat="1" ht="24">
      <c r="A22" s="33">
        <v>700</v>
      </c>
      <c r="B22" s="34"/>
      <c r="C22" s="33"/>
      <c r="D22" s="34" t="s">
        <v>0</v>
      </c>
      <c r="E22" s="105">
        <f>SUM(E23:E23)</f>
        <v>189005</v>
      </c>
      <c r="F22" s="105">
        <f>SUM(F23:F23)</f>
        <v>320186</v>
      </c>
      <c r="G22" s="88">
        <f t="shared" si="0"/>
        <v>1.69</v>
      </c>
      <c r="H22" s="106">
        <f>SUM(H23:H23)</f>
        <v>50306</v>
      </c>
      <c r="I22" s="106">
        <f>SUM(I23:I23)</f>
        <v>51432</v>
      </c>
      <c r="J22" s="88">
        <f>I22/H22</f>
        <v>1.02</v>
      </c>
      <c r="K22" s="107">
        <f>SUM(K23:K23)</f>
        <v>237906</v>
      </c>
      <c r="L22" s="107">
        <f>SUM(L23:L23)</f>
        <v>258739</v>
      </c>
      <c r="M22" s="88">
        <f>L22/K22</f>
        <v>1.09</v>
      </c>
      <c r="N22" s="18">
        <f>SUM(N23:N23)</f>
        <v>93605</v>
      </c>
      <c r="O22" s="18">
        <f>SUM(O23:O23)</f>
        <v>15314</v>
      </c>
      <c r="P22" s="88">
        <f t="shared" si="2"/>
        <v>0.16</v>
      </c>
      <c r="Q22" s="18">
        <f>SUM(Q23:Q23)</f>
        <v>95905</v>
      </c>
      <c r="R22" s="18">
        <v>1846918</v>
      </c>
      <c r="S22" s="18">
        <f>SUM(S23:S23)</f>
        <v>91517</v>
      </c>
      <c r="T22" s="18">
        <f>SUM(T23:T23)</f>
        <v>0</v>
      </c>
      <c r="U22" s="18">
        <f t="shared" si="1"/>
        <v>1938435</v>
      </c>
    </row>
    <row r="23" spans="1:21" s="2" customFormat="1" ht="24">
      <c r="A23" s="35"/>
      <c r="B23" s="36">
        <v>70005</v>
      </c>
      <c r="C23" s="35"/>
      <c r="D23" s="36" t="s">
        <v>1</v>
      </c>
      <c r="E23" s="108">
        <f>SUM(E24:E28)</f>
        <v>189005</v>
      </c>
      <c r="F23" s="108">
        <f>SUM(F24:F28)</f>
        <v>320186</v>
      </c>
      <c r="G23" s="88">
        <f t="shared" si="0"/>
        <v>1.69</v>
      </c>
      <c r="H23" s="109">
        <f>SUM(H24:H28)</f>
        <v>50306</v>
      </c>
      <c r="I23" s="109">
        <f>SUM(I24:I28)</f>
        <v>51432</v>
      </c>
      <c r="J23" s="88">
        <f>I23/H23</f>
        <v>1.02</v>
      </c>
      <c r="K23" s="110">
        <f>SUM(K24:K28)</f>
        <v>237906</v>
      </c>
      <c r="L23" s="110">
        <f>SUM(L24:L28)</f>
        <v>258739</v>
      </c>
      <c r="M23" s="88">
        <f>L23/K23</f>
        <v>1.09</v>
      </c>
      <c r="N23" s="19">
        <f>SUM(N24:N28)</f>
        <v>93605</v>
      </c>
      <c r="O23" s="19">
        <f>SUM(O24:O28)</f>
        <v>15314</v>
      </c>
      <c r="P23" s="88">
        <f t="shared" si="2"/>
        <v>0.16</v>
      </c>
      <c r="Q23" s="19">
        <f>SUM(Q24:Q28)</f>
        <v>95905</v>
      </c>
      <c r="R23" s="19">
        <v>1846918</v>
      </c>
      <c r="S23" s="19">
        <f>SUM(S24:S28)</f>
        <v>91517</v>
      </c>
      <c r="T23" s="19">
        <f>SUM(T24:T28)</f>
        <v>0</v>
      </c>
      <c r="U23" s="18">
        <f t="shared" si="1"/>
        <v>1938435</v>
      </c>
    </row>
    <row r="24" spans="1:21" ht="36">
      <c r="A24" s="37"/>
      <c r="B24" s="14"/>
      <c r="C24" s="37" t="s">
        <v>23</v>
      </c>
      <c r="D24" s="14" t="s">
        <v>15</v>
      </c>
      <c r="E24" s="111">
        <v>5000</v>
      </c>
      <c r="F24" s="111">
        <v>5302</v>
      </c>
      <c r="G24" s="88">
        <f t="shared" si="0"/>
        <v>1.06</v>
      </c>
      <c r="H24" s="112">
        <v>0</v>
      </c>
      <c r="I24" s="112">
        <v>8339</v>
      </c>
      <c r="J24" s="88"/>
      <c r="K24" s="113">
        <v>0</v>
      </c>
      <c r="L24" s="113">
        <v>8496</v>
      </c>
      <c r="M24" s="88"/>
      <c r="N24" s="20">
        <v>8700</v>
      </c>
      <c r="O24" s="20">
        <v>9437</v>
      </c>
      <c r="P24" s="88">
        <f t="shared" si="2"/>
        <v>1.08</v>
      </c>
      <c r="Q24" s="20">
        <v>10000</v>
      </c>
      <c r="R24" s="20">
        <v>53418</v>
      </c>
      <c r="S24" s="20">
        <v>6317</v>
      </c>
      <c r="T24" s="20"/>
      <c r="U24" s="18">
        <f t="shared" si="1"/>
        <v>59735</v>
      </c>
    </row>
    <row r="25" spans="1:21" ht="24" hidden="1">
      <c r="A25" s="37"/>
      <c r="B25" s="14"/>
      <c r="C25" s="114" t="s">
        <v>39</v>
      </c>
      <c r="D25" s="14" t="s">
        <v>46</v>
      </c>
      <c r="E25" s="111">
        <v>0</v>
      </c>
      <c r="F25" s="111">
        <v>130610</v>
      </c>
      <c r="G25" s="88"/>
      <c r="H25" s="112">
        <v>0</v>
      </c>
      <c r="I25" s="112"/>
      <c r="J25" s="88"/>
      <c r="K25" s="113">
        <v>0</v>
      </c>
      <c r="L25" s="113"/>
      <c r="M25" s="88"/>
      <c r="N25" s="20">
        <v>0</v>
      </c>
      <c r="O25" s="20"/>
      <c r="P25" s="88"/>
      <c r="Q25" s="20">
        <v>0</v>
      </c>
      <c r="R25" s="20">
        <v>0</v>
      </c>
      <c r="S25" s="20">
        <v>0</v>
      </c>
      <c r="T25" s="20">
        <v>0</v>
      </c>
      <c r="U25" s="18">
        <f t="shared" si="1"/>
        <v>0</v>
      </c>
    </row>
    <row r="26" spans="1:21" ht="24" hidden="1">
      <c r="A26" s="37"/>
      <c r="B26" s="14"/>
      <c r="C26" s="114" t="s">
        <v>40</v>
      </c>
      <c r="D26" s="14" t="s">
        <v>43</v>
      </c>
      <c r="E26" s="111">
        <v>0</v>
      </c>
      <c r="F26" s="111">
        <v>279</v>
      </c>
      <c r="G26" s="88"/>
      <c r="H26" s="112">
        <v>0</v>
      </c>
      <c r="I26" s="112">
        <v>4</v>
      </c>
      <c r="J26" s="88"/>
      <c r="K26" s="113">
        <v>0</v>
      </c>
      <c r="L26" s="113">
        <v>9</v>
      </c>
      <c r="M26" s="88"/>
      <c r="N26" s="20">
        <v>0</v>
      </c>
      <c r="O26" s="20">
        <v>38</v>
      </c>
      <c r="P26" s="88"/>
      <c r="Q26" s="20">
        <v>0</v>
      </c>
      <c r="R26" s="20">
        <v>0</v>
      </c>
      <c r="S26" s="20">
        <v>0</v>
      </c>
      <c r="T26" s="20">
        <v>0</v>
      </c>
      <c r="U26" s="18">
        <f t="shared" si="1"/>
        <v>0</v>
      </c>
    </row>
    <row r="27" spans="1:21" ht="12">
      <c r="A27" s="37"/>
      <c r="B27" s="14"/>
      <c r="C27" s="114" t="s">
        <v>37</v>
      </c>
      <c r="D27" s="14" t="s">
        <v>42</v>
      </c>
      <c r="E27" s="111"/>
      <c r="F27" s="111"/>
      <c r="G27" s="88"/>
      <c r="H27" s="112">
        <v>0</v>
      </c>
      <c r="I27" s="112">
        <v>11280</v>
      </c>
      <c r="J27" s="88"/>
      <c r="K27" s="113">
        <v>0</v>
      </c>
      <c r="L27" s="113">
        <v>12335</v>
      </c>
      <c r="M27" s="88"/>
      <c r="N27" s="20">
        <v>0</v>
      </c>
      <c r="O27" s="20">
        <v>714</v>
      </c>
      <c r="P27" s="88"/>
      <c r="Q27" s="20">
        <v>1000</v>
      </c>
      <c r="R27" s="20">
        <v>1000</v>
      </c>
      <c r="S27" s="20">
        <v>30000</v>
      </c>
      <c r="T27" s="20"/>
      <c r="U27" s="18">
        <f t="shared" si="1"/>
        <v>31000</v>
      </c>
    </row>
    <row r="28" spans="1:21" ht="84">
      <c r="A28" s="37"/>
      <c r="B28" s="14"/>
      <c r="C28" s="37">
        <v>2110</v>
      </c>
      <c r="D28" s="14" t="s">
        <v>12</v>
      </c>
      <c r="E28" s="111">
        <v>184005</v>
      </c>
      <c r="F28" s="111">
        <v>183995</v>
      </c>
      <c r="G28" s="88">
        <f t="shared" si="0"/>
        <v>1</v>
      </c>
      <c r="H28" s="112">
        <v>50306</v>
      </c>
      <c r="I28" s="112">
        <v>31809</v>
      </c>
      <c r="J28" s="88">
        <f>I28/H28</f>
        <v>0.63</v>
      </c>
      <c r="K28" s="113">
        <v>237906</v>
      </c>
      <c r="L28" s="113">
        <v>237899</v>
      </c>
      <c r="M28" s="88">
        <f>L28/K28</f>
        <v>1</v>
      </c>
      <c r="N28" s="20">
        <v>84905</v>
      </c>
      <c r="O28" s="20">
        <v>5125</v>
      </c>
      <c r="P28" s="88">
        <f>O28/N28</f>
        <v>0.06</v>
      </c>
      <c r="Q28" s="20">
        <v>84905</v>
      </c>
      <c r="R28" s="20">
        <v>111000</v>
      </c>
      <c r="S28" s="20">
        <v>55200</v>
      </c>
      <c r="T28" s="20"/>
      <c r="U28" s="18">
        <f t="shared" si="1"/>
        <v>166200</v>
      </c>
    </row>
    <row r="29" spans="1:21" s="5" customFormat="1" ht="12">
      <c r="A29" s="33">
        <v>758</v>
      </c>
      <c r="B29" s="34"/>
      <c r="C29" s="33"/>
      <c r="D29" s="34" t="s">
        <v>4</v>
      </c>
      <c r="E29" s="105" t="e">
        <f>E30+#REF!+#REF!+#REF!+E32</f>
        <v>#REF!</v>
      </c>
      <c r="F29" s="105" t="e">
        <f>F30+#REF!+#REF!+#REF!+F32</f>
        <v>#REF!</v>
      </c>
      <c r="G29" s="88" t="e">
        <f t="shared" si="0"/>
        <v>#REF!</v>
      </c>
      <c r="H29" s="106" t="e">
        <f>H30+#REF!+#REF!+#REF!+H32</f>
        <v>#REF!</v>
      </c>
      <c r="I29" s="106" t="e">
        <f>I30+#REF!+#REF!+#REF!+I32</f>
        <v>#REF!</v>
      </c>
      <c r="J29" s="88" t="e">
        <f>I29/H29</f>
        <v>#REF!</v>
      </c>
      <c r="K29" s="107" t="e">
        <f>K30+#REF!+#REF!+#REF!+K32</f>
        <v>#REF!</v>
      </c>
      <c r="L29" s="107" t="e">
        <f>L30+#REF!+#REF!+#REF!+L32</f>
        <v>#REF!</v>
      </c>
      <c r="M29" s="88" t="e">
        <f>L29/K29</f>
        <v>#REF!</v>
      </c>
      <c r="N29" s="18" t="e">
        <f>N30+#REF!+#REF!+#REF!+N32</f>
        <v>#REF!</v>
      </c>
      <c r="O29" s="18" t="e">
        <f>O30+#REF!+#REF!+#REF!+O32</f>
        <v>#REF!</v>
      </c>
      <c r="P29" s="88" t="e">
        <f>O29/N29</f>
        <v>#REF!</v>
      </c>
      <c r="Q29" s="18" t="e">
        <f>Q30+#REF!+#REF!+#REF!+Q32</f>
        <v>#REF!</v>
      </c>
      <c r="R29" s="18">
        <v>24232682</v>
      </c>
      <c r="S29" s="18">
        <f>S30+S32</f>
        <v>0</v>
      </c>
      <c r="T29" s="18">
        <f>T30+T32</f>
        <v>81902</v>
      </c>
      <c r="U29" s="18">
        <f aca="true" t="shared" si="3" ref="U29:U36">R29+S29-T29</f>
        <v>24150780</v>
      </c>
    </row>
    <row r="30" spans="1:21" s="2" customFormat="1" ht="36">
      <c r="A30" s="35"/>
      <c r="B30" s="36">
        <v>75801</v>
      </c>
      <c r="C30" s="35"/>
      <c r="D30" s="36" t="s">
        <v>16</v>
      </c>
      <c r="E30" s="108">
        <f>SUM(E31:E31)</f>
        <v>13252827</v>
      </c>
      <c r="F30" s="108">
        <f>SUM(F31:F31)</f>
        <v>13252827</v>
      </c>
      <c r="G30" s="88">
        <f t="shared" si="0"/>
        <v>1</v>
      </c>
      <c r="H30" s="109">
        <f>SUM(H31:H31)</f>
        <v>14192721</v>
      </c>
      <c r="I30" s="109">
        <f>SUM(I31:I31)</f>
        <v>8733984</v>
      </c>
      <c r="J30" s="88">
        <f>I30/H30</f>
        <v>0.62</v>
      </c>
      <c r="K30" s="110">
        <f>SUM(K31:K31)</f>
        <v>14426862</v>
      </c>
      <c r="L30" s="110">
        <f>SUM(L31:L31)</f>
        <v>14426862</v>
      </c>
      <c r="M30" s="88">
        <f>L30/K30</f>
        <v>1</v>
      </c>
      <c r="N30" s="19">
        <f>SUM(N31:N31)</f>
        <v>15331528</v>
      </c>
      <c r="O30" s="19">
        <f>SUM(O31:O31)</f>
        <v>9434784</v>
      </c>
      <c r="P30" s="88">
        <f>O30/N30</f>
        <v>0.62</v>
      </c>
      <c r="Q30" s="19">
        <f>SUM(Q31:Q31)</f>
        <v>15331528</v>
      </c>
      <c r="R30" s="19">
        <v>15933844</v>
      </c>
      <c r="S30" s="19">
        <f>SUM(S31:S31)</f>
        <v>0</v>
      </c>
      <c r="T30" s="19">
        <f>SUM(T31:T31)</f>
        <v>81902</v>
      </c>
      <c r="U30" s="18">
        <f t="shared" si="3"/>
        <v>15851942</v>
      </c>
    </row>
    <row r="31" spans="1:21" ht="24">
      <c r="A31" s="37"/>
      <c r="B31" s="14"/>
      <c r="C31" s="37">
        <v>2920</v>
      </c>
      <c r="D31" s="14" t="s">
        <v>6</v>
      </c>
      <c r="E31" s="111">
        <v>13252827</v>
      </c>
      <c r="F31" s="111">
        <v>13252827</v>
      </c>
      <c r="G31" s="88">
        <f t="shared" si="0"/>
        <v>1</v>
      </c>
      <c r="H31" s="112">
        <v>14192721</v>
      </c>
      <c r="I31" s="112">
        <v>8733984</v>
      </c>
      <c r="J31" s="88">
        <f>I31/H31</f>
        <v>0.62</v>
      </c>
      <c r="K31" s="113">
        <v>14426862</v>
      </c>
      <c r="L31" s="113">
        <v>14426862</v>
      </c>
      <c r="M31" s="88">
        <f>L31/K31</f>
        <v>1</v>
      </c>
      <c r="N31" s="20">
        <v>15331528</v>
      </c>
      <c r="O31" s="20">
        <v>9434784</v>
      </c>
      <c r="P31" s="88">
        <f>O31/N31</f>
        <v>0.62</v>
      </c>
      <c r="Q31" s="20">
        <v>15331528</v>
      </c>
      <c r="R31" s="20">
        <v>15933844</v>
      </c>
      <c r="S31" s="20"/>
      <c r="T31" s="20">
        <v>81902</v>
      </c>
      <c r="U31" s="18">
        <f t="shared" si="3"/>
        <v>15851942</v>
      </c>
    </row>
    <row r="32" spans="1:21" s="2" customFormat="1" ht="24" hidden="1">
      <c r="A32" s="35"/>
      <c r="B32" s="36">
        <v>75802</v>
      </c>
      <c r="C32" s="35"/>
      <c r="D32" s="36" t="s">
        <v>24</v>
      </c>
      <c r="E32" s="108">
        <f>SUM(E33:E35)</f>
        <v>636212</v>
      </c>
      <c r="F32" s="108">
        <f>SUM(F33:F35)</f>
        <v>636212</v>
      </c>
      <c r="G32" s="88">
        <f t="shared" si="0"/>
        <v>1</v>
      </c>
      <c r="H32" s="109">
        <f>SUM(H33:H35)</f>
        <v>386000</v>
      </c>
      <c r="I32" s="109">
        <f>SUM(I33:I35)</f>
        <v>386000</v>
      </c>
      <c r="J32" s="88">
        <f>I32/H32</f>
        <v>1</v>
      </c>
      <c r="K32" s="110">
        <f>SUM(K33:K35)</f>
        <v>386000</v>
      </c>
      <c r="L32" s="110">
        <f>SUM(L33:L35)</f>
        <v>386000</v>
      </c>
      <c r="M32" s="88">
        <f>L32/K32</f>
        <v>1</v>
      </c>
      <c r="N32" s="19">
        <f>SUM(N33:N35)</f>
        <v>440000</v>
      </c>
      <c r="O32" s="19">
        <f>SUM(O33:O35)</f>
        <v>440000</v>
      </c>
      <c r="P32" s="88">
        <f>O32/N32</f>
        <v>1</v>
      </c>
      <c r="Q32" s="19">
        <f>SUM(Q33:Q35)</f>
        <v>440000</v>
      </c>
      <c r="R32" s="19">
        <v>0</v>
      </c>
      <c r="S32" s="19">
        <f>SUM(S33:S35)</f>
        <v>0</v>
      </c>
      <c r="T32" s="19">
        <f>SUM(T33:T35)</f>
        <v>0</v>
      </c>
      <c r="U32" s="18">
        <f t="shared" si="3"/>
        <v>0</v>
      </c>
    </row>
    <row r="33" spans="1:21" s="12" customFormat="1" ht="24" hidden="1">
      <c r="A33" s="37"/>
      <c r="B33" s="14"/>
      <c r="C33" s="37">
        <v>2760</v>
      </c>
      <c r="D33" s="115" t="s">
        <v>33</v>
      </c>
      <c r="E33" s="111">
        <v>186212</v>
      </c>
      <c r="F33" s="111">
        <v>186212</v>
      </c>
      <c r="G33" s="88">
        <f t="shared" si="0"/>
        <v>1</v>
      </c>
      <c r="H33" s="112"/>
      <c r="I33" s="112"/>
      <c r="J33" s="88"/>
      <c r="K33" s="113"/>
      <c r="L33" s="113"/>
      <c r="M33" s="88"/>
      <c r="N33" s="25"/>
      <c r="O33" s="25"/>
      <c r="P33" s="88"/>
      <c r="Q33" s="25"/>
      <c r="R33" s="25">
        <v>0</v>
      </c>
      <c r="S33" s="25"/>
      <c r="T33" s="25"/>
      <c r="U33" s="18">
        <f t="shared" si="3"/>
        <v>0</v>
      </c>
    </row>
    <row r="34" spans="1:21" ht="36" hidden="1">
      <c r="A34" s="37"/>
      <c r="B34" s="14"/>
      <c r="C34" s="37">
        <v>2780</v>
      </c>
      <c r="D34" s="14" t="s">
        <v>25</v>
      </c>
      <c r="E34" s="111">
        <v>450000</v>
      </c>
      <c r="F34" s="111">
        <v>450000</v>
      </c>
      <c r="G34" s="88">
        <f t="shared" si="0"/>
        <v>1</v>
      </c>
      <c r="H34" s="112"/>
      <c r="I34" s="112"/>
      <c r="J34" s="88"/>
      <c r="K34" s="113"/>
      <c r="L34" s="113"/>
      <c r="M34" s="88"/>
      <c r="N34" s="20"/>
      <c r="O34" s="20"/>
      <c r="P34" s="88"/>
      <c r="Q34" s="20"/>
      <c r="R34" s="20">
        <v>0</v>
      </c>
      <c r="S34" s="20"/>
      <c r="T34" s="20"/>
      <c r="U34" s="18">
        <f t="shared" si="3"/>
        <v>0</v>
      </c>
    </row>
    <row r="35" spans="1:21" ht="96" hidden="1">
      <c r="A35" s="37"/>
      <c r="B35" s="14"/>
      <c r="C35" s="37">
        <v>6180</v>
      </c>
      <c r="D35" s="14" t="s">
        <v>63</v>
      </c>
      <c r="E35" s="111"/>
      <c r="F35" s="111"/>
      <c r="G35" s="88"/>
      <c r="H35" s="112">
        <v>386000</v>
      </c>
      <c r="I35" s="112">
        <v>386000</v>
      </c>
      <c r="J35" s="88"/>
      <c r="K35" s="113">
        <v>386000</v>
      </c>
      <c r="L35" s="113">
        <v>386000</v>
      </c>
      <c r="M35" s="88"/>
      <c r="N35" s="20">
        <v>440000</v>
      </c>
      <c r="O35" s="20">
        <v>440000</v>
      </c>
      <c r="P35" s="88"/>
      <c r="Q35" s="20">
        <v>440000</v>
      </c>
      <c r="R35" s="20">
        <v>0</v>
      </c>
      <c r="S35" s="20"/>
      <c r="T35" s="20"/>
      <c r="U35" s="18">
        <f t="shared" si="3"/>
        <v>0</v>
      </c>
    </row>
    <row r="36" spans="1:21" s="5" customFormat="1" ht="12">
      <c r="A36" s="33">
        <v>852</v>
      </c>
      <c r="B36" s="34"/>
      <c r="C36" s="33"/>
      <c r="D36" s="34" t="s">
        <v>2</v>
      </c>
      <c r="E36" s="105" t="e">
        <f>#REF!+E39+#REF!+#REF!+#REF!+#REF!</f>
        <v>#REF!</v>
      </c>
      <c r="F36" s="105" t="e">
        <f>#REF!+F39+#REF!+#REF!+#REF!+#REF!</f>
        <v>#REF!</v>
      </c>
      <c r="G36" s="88" t="e">
        <f aca="true" t="shared" si="4" ref="G36:G41">F36/E36</f>
        <v>#REF!</v>
      </c>
      <c r="H36" s="106" t="e">
        <f>#REF!+H39+#REF!+#REF!+#REF!+#REF!</f>
        <v>#REF!</v>
      </c>
      <c r="I36" s="106" t="e">
        <f>#REF!+I39+#REF!+#REF!+#REF!+#REF!</f>
        <v>#REF!</v>
      </c>
      <c r="J36" s="88" t="e">
        <f>I36/H36</f>
        <v>#REF!</v>
      </c>
      <c r="K36" s="107" t="e">
        <f>#REF!+K39+#REF!+#REF!+#REF!+#REF!</f>
        <v>#REF!</v>
      </c>
      <c r="L36" s="107" t="e">
        <f>#REF!+L39+#REF!+#REF!+#REF!+#REF!</f>
        <v>#REF!</v>
      </c>
      <c r="M36" s="88" t="e">
        <f>L36/K36</f>
        <v>#REF!</v>
      </c>
      <c r="N36" s="18" t="e">
        <f>#REF!+N39+#REF!+#REF!+#REF!+#REF!</f>
        <v>#REF!</v>
      </c>
      <c r="O36" s="18" t="e">
        <f>#REF!+O39+#REF!+#REF!+#REF!+#REF!</f>
        <v>#REF!</v>
      </c>
      <c r="P36" s="88" t="e">
        <f>O36/N36</f>
        <v>#REF!</v>
      </c>
      <c r="Q36" s="18" t="e">
        <f>#REF!+Q39+#REF!+#REF!+#REF!+#REF!</f>
        <v>#REF!</v>
      </c>
      <c r="R36" s="18">
        <v>10600390</v>
      </c>
      <c r="S36" s="18">
        <f>S39+S44</f>
        <v>1999614</v>
      </c>
      <c r="T36" s="18">
        <f>T39+T44</f>
        <v>0</v>
      </c>
      <c r="U36" s="18">
        <f t="shared" si="3"/>
        <v>12600004</v>
      </c>
    </row>
    <row r="37" spans="1:21" ht="84" hidden="1">
      <c r="A37" s="37"/>
      <c r="B37" s="14"/>
      <c r="C37" s="116">
        <v>6420</v>
      </c>
      <c r="D37" s="103" t="s">
        <v>28</v>
      </c>
      <c r="E37" s="111">
        <v>0</v>
      </c>
      <c r="F37" s="111">
        <v>0</v>
      </c>
      <c r="G37" s="88"/>
      <c r="H37" s="112">
        <v>0</v>
      </c>
      <c r="I37" s="112">
        <v>0</v>
      </c>
      <c r="J37" s="88"/>
      <c r="K37" s="113">
        <v>0</v>
      </c>
      <c r="L37" s="113">
        <v>0</v>
      </c>
      <c r="M37" s="88"/>
      <c r="N37" s="20">
        <v>0</v>
      </c>
      <c r="O37" s="20">
        <v>0</v>
      </c>
      <c r="P37" s="88"/>
      <c r="Q37" s="20">
        <v>0</v>
      </c>
      <c r="R37" s="20">
        <v>0</v>
      </c>
      <c r="S37" s="20">
        <v>0</v>
      </c>
      <c r="T37" s="20">
        <v>0</v>
      </c>
      <c r="U37" s="18">
        <f aca="true" t="shared" si="5" ref="U37:U55">R37+S37-T37</f>
        <v>0</v>
      </c>
    </row>
    <row r="38" spans="1:21" ht="60" hidden="1">
      <c r="A38" s="37"/>
      <c r="B38" s="14"/>
      <c r="C38" s="116">
        <v>6430</v>
      </c>
      <c r="D38" s="42" t="s">
        <v>62</v>
      </c>
      <c r="E38" s="111">
        <v>8500</v>
      </c>
      <c r="F38" s="111">
        <v>8500</v>
      </c>
      <c r="G38" s="88">
        <f t="shared" si="4"/>
        <v>1</v>
      </c>
      <c r="H38" s="112"/>
      <c r="I38" s="112"/>
      <c r="J38" s="88"/>
      <c r="K38" s="113">
        <v>450000</v>
      </c>
      <c r="L38" s="113">
        <v>450000</v>
      </c>
      <c r="M38" s="88">
        <f>L38/K38</f>
        <v>1</v>
      </c>
      <c r="N38" s="20">
        <v>138600</v>
      </c>
      <c r="O38" s="20">
        <v>138600</v>
      </c>
      <c r="P38" s="88">
        <f>O38/N38</f>
        <v>1</v>
      </c>
      <c r="Q38" s="20">
        <v>138600</v>
      </c>
      <c r="R38" s="20">
        <v>0</v>
      </c>
      <c r="S38" s="20"/>
      <c r="T38" s="20"/>
      <c r="U38" s="18">
        <f t="shared" si="5"/>
        <v>0</v>
      </c>
    </row>
    <row r="39" spans="1:21" s="2" customFormat="1" ht="12">
      <c r="A39" s="35"/>
      <c r="B39" s="36">
        <v>85202</v>
      </c>
      <c r="C39" s="35"/>
      <c r="D39" s="36" t="s">
        <v>3</v>
      </c>
      <c r="E39" s="108">
        <f>SUM(E40:E42)</f>
        <v>394911</v>
      </c>
      <c r="F39" s="108">
        <f>SUM(F40:F42)</f>
        <v>393771</v>
      </c>
      <c r="G39" s="88">
        <f t="shared" si="4"/>
        <v>1</v>
      </c>
      <c r="H39" s="109">
        <f>SUM(H40:H42)</f>
        <v>50000</v>
      </c>
      <c r="I39" s="109">
        <f>SUM(I40:I42)</f>
        <v>0</v>
      </c>
      <c r="J39" s="88">
        <f>I39/H39</f>
        <v>0</v>
      </c>
      <c r="K39" s="110">
        <f>SUM(K40:K42)</f>
        <v>332100</v>
      </c>
      <c r="L39" s="110">
        <f>SUM(L40:L42)</f>
        <v>322948</v>
      </c>
      <c r="M39" s="88">
        <f>L39/K39</f>
        <v>0.97</v>
      </c>
      <c r="N39" s="19">
        <f>SUM(N40:N42)</f>
        <v>0</v>
      </c>
      <c r="O39" s="19">
        <f>SUM(O40:O42)</f>
        <v>0</v>
      </c>
      <c r="P39" s="88" t="e">
        <f>O39/N39</f>
        <v>#DIV/0!</v>
      </c>
      <c r="Q39" s="19">
        <f>SUM(Q40:Q42)</f>
        <v>0</v>
      </c>
      <c r="R39" s="19">
        <f>SUM(R40:R43)</f>
        <v>0</v>
      </c>
      <c r="S39" s="19">
        <f>SUM(S40:S43)</f>
        <v>1996614</v>
      </c>
      <c r="T39" s="19">
        <f>SUM(T40:T43)</f>
        <v>0</v>
      </c>
      <c r="U39" s="18">
        <f t="shared" si="5"/>
        <v>1996614</v>
      </c>
    </row>
    <row r="40" spans="1:21" ht="84" hidden="1">
      <c r="A40" s="37"/>
      <c r="B40" s="14"/>
      <c r="C40" s="116">
        <v>6260</v>
      </c>
      <c r="D40" s="14" t="s">
        <v>26</v>
      </c>
      <c r="E40" s="111">
        <v>313590</v>
      </c>
      <c r="F40" s="111">
        <v>312450</v>
      </c>
      <c r="G40" s="88">
        <f t="shared" si="4"/>
        <v>1</v>
      </c>
      <c r="H40" s="112">
        <v>50000</v>
      </c>
      <c r="I40" s="112">
        <v>0</v>
      </c>
      <c r="J40" s="88">
        <f>I40/H40</f>
        <v>0</v>
      </c>
      <c r="K40" s="113">
        <v>50000</v>
      </c>
      <c r="L40" s="113">
        <v>42607</v>
      </c>
      <c r="M40" s="88">
        <f>L40/K40</f>
        <v>0.85</v>
      </c>
      <c r="N40" s="20"/>
      <c r="O40" s="20"/>
      <c r="P40" s="88"/>
      <c r="Q40" s="20"/>
      <c r="R40" s="20">
        <v>0</v>
      </c>
      <c r="S40" s="20"/>
      <c r="T40" s="20"/>
      <c r="U40" s="18">
        <f t="shared" si="5"/>
        <v>0</v>
      </c>
    </row>
    <row r="41" spans="1:21" ht="60" hidden="1">
      <c r="A41" s="37"/>
      <c r="B41" s="14"/>
      <c r="C41" s="116">
        <v>6430</v>
      </c>
      <c r="D41" s="42" t="s">
        <v>30</v>
      </c>
      <c r="E41" s="111">
        <v>81321</v>
      </c>
      <c r="F41" s="111">
        <v>81321</v>
      </c>
      <c r="G41" s="88">
        <f t="shared" si="4"/>
        <v>1</v>
      </c>
      <c r="H41" s="112"/>
      <c r="I41" s="112"/>
      <c r="J41" s="88"/>
      <c r="K41" s="113">
        <v>282100</v>
      </c>
      <c r="L41" s="113">
        <v>280341</v>
      </c>
      <c r="M41" s="88">
        <f>L41/K41</f>
        <v>0.99</v>
      </c>
      <c r="N41" s="20"/>
      <c r="O41" s="20"/>
      <c r="P41" s="88"/>
      <c r="Q41" s="20"/>
      <c r="R41" s="20">
        <v>0</v>
      </c>
      <c r="S41" s="20"/>
      <c r="T41" s="20"/>
      <c r="U41" s="18">
        <f t="shared" si="5"/>
        <v>0</v>
      </c>
    </row>
    <row r="42" spans="1:21" s="2" customFormat="1" ht="84" hidden="1">
      <c r="A42" s="35"/>
      <c r="B42" s="36"/>
      <c r="C42" s="116">
        <v>6630</v>
      </c>
      <c r="D42" s="103" t="s">
        <v>27</v>
      </c>
      <c r="E42" s="111">
        <v>0</v>
      </c>
      <c r="F42" s="111">
        <v>0</v>
      </c>
      <c r="G42" s="88"/>
      <c r="H42" s="112">
        <v>0</v>
      </c>
      <c r="I42" s="112">
        <v>0</v>
      </c>
      <c r="J42" s="88"/>
      <c r="K42" s="113">
        <v>0</v>
      </c>
      <c r="L42" s="113">
        <v>0</v>
      </c>
      <c r="M42" s="88"/>
      <c r="N42" s="25">
        <v>0</v>
      </c>
      <c r="O42" s="25">
        <v>0</v>
      </c>
      <c r="P42" s="88"/>
      <c r="Q42" s="25">
        <v>0</v>
      </c>
      <c r="R42" s="25">
        <v>0</v>
      </c>
      <c r="S42" s="25">
        <v>0</v>
      </c>
      <c r="T42" s="25">
        <v>0</v>
      </c>
      <c r="U42" s="18">
        <f t="shared" si="5"/>
        <v>0</v>
      </c>
    </row>
    <row r="43" spans="1:21" ht="108">
      <c r="A43" s="37"/>
      <c r="B43" s="14"/>
      <c r="C43" s="114" t="s">
        <v>74</v>
      </c>
      <c r="D43" s="103" t="s">
        <v>75</v>
      </c>
      <c r="E43" s="111"/>
      <c r="F43" s="111"/>
      <c r="G43" s="88"/>
      <c r="H43" s="112"/>
      <c r="I43" s="112"/>
      <c r="J43" s="88"/>
      <c r="K43" s="113">
        <v>5043</v>
      </c>
      <c r="L43" s="113">
        <v>5043</v>
      </c>
      <c r="M43" s="88"/>
      <c r="N43" s="20">
        <v>6120</v>
      </c>
      <c r="O43" s="20">
        <v>6120</v>
      </c>
      <c r="P43" s="88"/>
      <c r="Q43" s="20">
        <v>6120</v>
      </c>
      <c r="R43" s="20"/>
      <c r="S43" s="20">
        <v>1996614</v>
      </c>
      <c r="T43" s="20"/>
      <c r="U43" s="18">
        <f>R43+S43-T43</f>
        <v>1996614</v>
      </c>
    </row>
    <row r="44" spans="1:21" s="2" customFormat="1" ht="24">
      <c r="A44" s="35"/>
      <c r="B44" s="36">
        <v>85218</v>
      </c>
      <c r="C44" s="35"/>
      <c r="D44" s="36" t="s">
        <v>76</v>
      </c>
      <c r="E44" s="108" t="e">
        <f>SUM(E45:E46)</f>
        <v>#REF!</v>
      </c>
      <c r="F44" s="108" t="e">
        <f>SUM(F45:F46)</f>
        <v>#REF!</v>
      </c>
      <c r="G44" s="88" t="e">
        <f>F44/E44</f>
        <v>#REF!</v>
      </c>
      <c r="H44" s="109" t="e">
        <f>SUM(H45:H46)</f>
        <v>#REF!</v>
      </c>
      <c r="I44" s="109" t="e">
        <f>SUM(I45:I46)</f>
        <v>#REF!</v>
      </c>
      <c r="J44" s="88" t="e">
        <f>I44/H44</f>
        <v>#REF!</v>
      </c>
      <c r="K44" s="110" t="e">
        <f>SUM(K45:K46)</f>
        <v>#REF!</v>
      </c>
      <c r="L44" s="110" t="e">
        <f>SUM(L45:L46)</f>
        <v>#REF!</v>
      </c>
      <c r="M44" s="88" t="e">
        <f>L44/K44</f>
        <v>#REF!</v>
      </c>
      <c r="N44" s="19" t="e">
        <f>SUM(N45:N46)</f>
        <v>#REF!</v>
      </c>
      <c r="O44" s="19" t="e">
        <f>SUM(O45:O46)</f>
        <v>#REF!</v>
      </c>
      <c r="P44" s="88" t="e">
        <f>O44/N44</f>
        <v>#REF!</v>
      </c>
      <c r="Q44" s="19" t="e">
        <f>SUM(Q45:Q46)</f>
        <v>#REF!</v>
      </c>
      <c r="R44" s="19">
        <v>1050</v>
      </c>
      <c r="S44" s="19">
        <f>SUM(S45)</f>
        <v>3000</v>
      </c>
      <c r="T44" s="19">
        <f>SUM(T45)</f>
        <v>0</v>
      </c>
      <c r="U44" s="18">
        <f>R44+S44-T44</f>
        <v>4050</v>
      </c>
    </row>
    <row r="45" spans="1:21" ht="48">
      <c r="A45" s="37"/>
      <c r="B45" s="14"/>
      <c r="C45" s="37">
        <v>2130</v>
      </c>
      <c r="D45" s="14" t="s">
        <v>77</v>
      </c>
      <c r="E45" s="111">
        <v>6000</v>
      </c>
      <c r="F45" s="111">
        <v>6000</v>
      </c>
      <c r="G45" s="88">
        <f>F45/E45</f>
        <v>1</v>
      </c>
      <c r="H45" s="112">
        <v>3000</v>
      </c>
      <c r="I45" s="112">
        <v>3000</v>
      </c>
      <c r="J45" s="88">
        <f>I45/H45</f>
        <v>1</v>
      </c>
      <c r="K45" s="113">
        <v>6000</v>
      </c>
      <c r="L45" s="113">
        <v>6000</v>
      </c>
      <c r="M45" s="88">
        <f>L45/K45</f>
        <v>1</v>
      </c>
      <c r="N45" s="20">
        <v>3000</v>
      </c>
      <c r="O45" s="20">
        <v>3000</v>
      </c>
      <c r="P45" s="88">
        <f>O45/N45</f>
        <v>1</v>
      </c>
      <c r="Q45" s="20">
        <v>3000</v>
      </c>
      <c r="R45" s="20">
        <v>0</v>
      </c>
      <c r="S45" s="20">
        <v>3000</v>
      </c>
      <c r="T45" s="20"/>
      <c r="U45" s="18">
        <f>R45+S45-T45</f>
        <v>3000</v>
      </c>
    </row>
    <row r="46" spans="1:21" s="5" customFormat="1" ht="36">
      <c r="A46" s="33">
        <v>853</v>
      </c>
      <c r="B46" s="34"/>
      <c r="C46" s="117"/>
      <c r="D46" s="34" t="s">
        <v>78</v>
      </c>
      <c r="E46" s="105" t="e">
        <f>#REF!+#REF!+#REF!+#REF!</f>
        <v>#REF!</v>
      </c>
      <c r="F46" s="105" t="e">
        <f>#REF!+#REF!+#REF!+#REF!</f>
        <v>#REF!</v>
      </c>
      <c r="G46" s="88" t="e">
        <f>F46/E46</f>
        <v>#REF!</v>
      </c>
      <c r="H46" s="106" t="e">
        <f>#REF!+#REF!+#REF!+#REF!</f>
        <v>#REF!</v>
      </c>
      <c r="I46" s="106" t="e">
        <f>#REF!+#REF!+#REF!+#REF!</f>
        <v>#REF!</v>
      </c>
      <c r="J46" s="88" t="e">
        <f>I46/H46</f>
        <v>#REF!</v>
      </c>
      <c r="K46" s="107" t="e">
        <f>#REF!+#REF!+#REF!+#REF!</f>
        <v>#REF!</v>
      </c>
      <c r="L46" s="107" t="e">
        <f>#REF!+#REF!+#REF!+#REF!</f>
        <v>#REF!</v>
      </c>
      <c r="M46" s="88" t="e">
        <f>L46/K46</f>
        <v>#REF!</v>
      </c>
      <c r="N46" s="18" t="e">
        <f>#REF!+#REF!+#REF!+#REF!</f>
        <v>#REF!</v>
      </c>
      <c r="O46" s="18" t="e">
        <f>#REF!+#REF!+#REF!+#REF!</f>
        <v>#REF!</v>
      </c>
      <c r="P46" s="88" t="e">
        <f>O46/N46</f>
        <v>#REF!</v>
      </c>
      <c r="Q46" s="18" t="e">
        <f>#REF!+#REF!+#REF!+#REF!</f>
        <v>#REF!</v>
      </c>
      <c r="R46" s="18">
        <v>3043169</v>
      </c>
      <c r="S46" s="18">
        <f>S47+S51</f>
        <v>741401</v>
      </c>
      <c r="T46" s="18">
        <f>T47+T51</f>
        <v>0</v>
      </c>
      <c r="U46" s="18">
        <f>R46+S46-T46</f>
        <v>3784570</v>
      </c>
    </row>
    <row r="47" spans="1:21" s="2" customFormat="1" ht="12">
      <c r="A47" s="35"/>
      <c r="B47" s="41">
        <v>85333</v>
      </c>
      <c r="C47" s="35"/>
      <c r="D47" s="36" t="s">
        <v>14</v>
      </c>
      <c r="E47" s="108" t="e">
        <f>SUM(#REF!)</f>
        <v>#REF!</v>
      </c>
      <c r="F47" s="108" t="e">
        <f>SUM(#REF!)</f>
        <v>#REF!</v>
      </c>
      <c r="G47" s="88" t="e">
        <f>F47/E47</f>
        <v>#REF!</v>
      </c>
      <c r="H47" s="109" t="e">
        <f>SUM(#REF!)</f>
        <v>#REF!</v>
      </c>
      <c r="I47" s="109" t="e">
        <f>SUM(#REF!)</f>
        <v>#REF!</v>
      </c>
      <c r="J47" s="88"/>
      <c r="K47" s="110" t="e">
        <f>SUM(#REF!)</f>
        <v>#REF!</v>
      </c>
      <c r="L47" s="110" t="e">
        <f>SUM(#REF!)</f>
        <v>#REF!</v>
      </c>
      <c r="M47" s="88" t="e">
        <f>L47/K47</f>
        <v>#REF!</v>
      </c>
      <c r="N47" s="19" t="e">
        <f>SUM(#REF!)</f>
        <v>#REF!</v>
      </c>
      <c r="O47" s="19" t="e">
        <f>SUM(#REF!)</f>
        <v>#REF!</v>
      </c>
      <c r="P47" s="88" t="e">
        <f>O47/N47</f>
        <v>#REF!</v>
      </c>
      <c r="Q47" s="19" t="e">
        <f>SUM(#REF!)</f>
        <v>#REF!</v>
      </c>
      <c r="R47" s="19">
        <v>847602</v>
      </c>
      <c r="S47" s="19">
        <f>SUM(S48:S50)</f>
        <v>9720</v>
      </c>
      <c r="T47" s="19">
        <f>SUM(T48:T50)</f>
        <v>0</v>
      </c>
      <c r="U47" s="18">
        <f t="shared" si="5"/>
        <v>857322</v>
      </c>
    </row>
    <row r="48" spans="1:21" ht="12" hidden="1">
      <c r="A48" s="37"/>
      <c r="B48" s="36">
        <v>85334</v>
      </c>
      <c r="C48" s="116"/>
      <c r="D48" s="118" t="s">
        <v>64</v>
      </c>
      <c r="E48" s="119">
        <f>SUM(E49)</f>
        <v>0</v>
      </c>
      <c r="F48" s="108">
        <f>SUM(F49)</f>
        <v>0</v>
      </c>
      <c r="G48" s="120"/>
      <c r="H48" s="109">
        <f>SUM(H49)</f>
        <v>0</v>
      </c>
      <c r="I48" s="109">
        <f>SUM(I49)</f>
        <v>0</v>
      </c>
      <c r="J48" s="120"/>
      <c r="K48" s="110">
        <f>SUM(K49)</f>
        <v>6538</v>
      </c>
      <c r="L48" s="110">
        <f>SUM(L49)</f>
        <v>6537</v>
      </c>
      <c r="M48" s="121"/>
      <c r="N48" s="24">
        <f>SUM(N49)</f>
        <v>0</v>
      </c>
      <c r="O48" s="24">
        <f>SUM(O49)</f>
        <v>0</v>
      </c>
      <c r="P48" s="121"/>
      <c r="Q48" s="24">
        <f>SUM(Q49)</f>
        <v>0</v>
      </c>
      <c r="R48" s="24">
        <v>0</v>
      </c>
      <c r="S48" s="24">
        <f>SUM(S49)</f>
        <v>0</v>
      </c>
      <c r="T48" s="24">
        <f>SUM(T49)</f>
        <v>0</v>
      </c>
      <c r="U48" s="18">
        <f t="shared" si="5"/>
        <v>0</v>
      </c>
    </row>
    <row r="49" spans="1:21" ht="84" hidden="1">
      <c r="A49" s="37"/>
      <c r="B49" s="14"/>
      <c r="C49" s="116">
        <v>2110</v>
      </c>
      <c r="D49" s="14" t="s">
        <v>12</v>
      </c>
      <c r="E49" s="111"/>
      <c r="F49" s="111"/>
      <c r="G49" s="88"/>
      <c r="H49" s="112"/>
      <c r="I49" s="112"/>
      <c r="J49" s="88"/>
      <c r="K49" s="113">
        <v>6538</v>
      </c>
      <c r="L49" s="113">
        <v>6537</v>
      </c>
      <c r="M49" s="88"/>
      <c r="N49" s="20"/>
      <c r="O49" s="20"/>
      <c r="P49" s="88"/>
      <c r="Q49" s="20"/>
      <c r="R49" s="20">
        <v>0</v>
      </c>
      <c r="S49" s="20"/>
      <c r="T49" s="20"/>
      <c r="U49" s="18">
        <f t="shared" si="5"/>
        <v>0</v>
      </c>
    </row>
    <row r="50" spans="1:21" ht="108">
      <c r="A50" s="37"/>
      <c r="B50" s="14"/>
      <c r="C50" s="114" t="s">
        <v>72</v>
      </c>
      <c r="D50" s="103" t="s">
        <v>71</v>
      </c>
      <c r="E50" s="111"/>
      <c r="F50" s="111"/>
      <c r="G50" s="88"/>
      <c r="H50" s="112"/>
      <c r="I50" s="112"/>
      <c r="J50" s="88"/>
      <c r="K50" s="113"/>
      <c r="L50" s="113"/>
      <c r="M50" s="88"/>
      <c r="N50" s="20"/>
      <c r="O50" s="20"/>
      <c r="P50" s="88"/>
      <c r="Q50" s="20"/>
      <c r="R50" s="20">
        <v>147102</v>
      </c>
      <c r="S50" s="20">
        <v>9720</v>
      </c>
      <c r="T50" s="20"/>
      <c r="U50" s="18">
        <f t="shared" si="5"/>
        <v>156822</v>
      </c>
    </row>
    <row r="51" spans="1:21" s="11" customFormat="1" ht="12">
      <c r="A51" s="35"/>
      <c r="B51" s="36">
        <v>85395</v>
      </c>
      <c r="C51" s="35"/>
      <c r="D51" s="118" t="s">
        <v>21</v>
      </c>
      <c r="E51" s="108">
        <f>SUM(E52:E55)</f>
        <v>0</v>
      </c>
      <c r="F51" s="108">
        <f>SUM(F52:F55)</f>
        <v>3186</v>
      </c>
      <c r="G51" s="88" t="e">
        <f>F51/E51</f>
        <v>#DIV/0!</v>
      </c>
      <c r="H51" s="109">
        <f>SUM(H52:H55)</f>
        <v>119471</v>
      </c>
      <c r="I51" s="109">
        <f>SUM(I52:I55)</f>
        <v>195</v>
      </c>
      <c r="J51" s="88">
        <f>I51/H51</f>
        <v>0</v>
      </c>
      <c r="K51" s="110">
        <f>SUM(K52:K55)</f>
        <v>119471</v>
      </c>
      <c r="L51" s="110">
        <f>SUM(L52:L55)</f>
        <v>121198</v>
      </c>
      <c r="M51" s="88">
        <f>L51/K51</f>
        <v>1.01</v>
      </c>
      <c r="N51" s="19">
        <f>SUM(N52:N55)</f>
        <v>135571</v>
      </c>
      <c r="O51" s="19">
        <f>SUM(O52:O55)</f>
        <v>129544</v>
      </c>
      <c r="P51" s="88">
        <f>O51/N51</f>
        <v>0.96</v>
      </c>
      <c r="Q51" s="19">
        <f>SUM(Q52:Q55)</f>
        <v>136571</v>
      </c>
      <c r="R51" s="19">
        <v>2083567</v>
      </c>
      <c r="S51" s="19">
        <f>SUM(S53:S55)</f>
        <v>731681</v>
      </c>
      <c r="T51" s="19">
        <f>SUM(T53:T55)</f>
        <v>0</v>
      </c>
      <c r="U51" s="18">
        <f t="shared" si="5"/>
        <v>2815248</v>
      </c>
    </row>
    <row r="52" spans="1:21" ht="12" hidden="1">
      <c r="A52" s="37"/>
      <c r="B52" s="14"/>
      <c r="C52" s="114" t="s">
        <v>36</v>
      </c>
      <c r="D52" s="14" t="s">
        <v>5</v>
      </c>
      <c r="E52" s="111">
        <v>0</v>
      </c>
      <c r="F52" s="111">
        <v>3186</v>
      </c>
      <c r="G52" s="88"/>
      <c r="H52" s="112">
        <v>0</v>
      </c>
      <c r="I52" s="112">
        <v>195</v>
      </c>
      <c r="J52" s="88"/>
      <c r="K52" s="113">
        <v>0</v>
      </c>
      <c r="L52" s="113">
        <v>1727</v>
      </c>
      <c r="M52" s="88"/>
      <c r="N52" s="20">
        <v>0</v>
      </c>
      <c r="O52" s="20">
        <v>1170</v>
      </c>
      <c r="P52" s="88"/>
      <c r="Q52" s="20">
        <v>1000</v>
      </c>
      <c r="R52" s="20">
        <v>0</v>
      </c>
      <c r="S52" s="20"/>
      <c r="T52" s="20"/>
      <c r="U52" s="18">
        <f t="shared" si="5"/>
        <v>0</v>
      </c>
    </row>
    <row r="53" spans="1:21" ht="60" hidden="1">
      <c r="A53" s="37"/>
      <c r="B53" s="14"/>
      <c r="C53" s="114" t="s">
        <v>54</v>
      </c>
      <c r="D53" s="14" t="s">
        <v>65</v>
      </c>
      <c r="E53" s="111"/>
      <c r="F53" s="111"/>
      <c r="G53" s="88"/>
      <c r="H53" s="112">
        <v>119471</v>
      </c>
      <c r="I53" s="112">
        <v>0</v>
      </c>
      <c r="J53" s="88"/>
      <c r="K53" s="113">
        <v>119471</v>
      </c>
      <c r="L53" s="113">
        <v>119471</v>
      </c>
      <c r="M53" s="88"/>
      <c r="N53" s="20">
        <v>135571</v>
      </c>
      <c r="O53" s="20">
        <v>128374</v>
      </c>
      <c r="P53" s="88"/>
      <c r="Q53" s="20">
        <v>135571</v>
      </c>
      <c r="R53" s="20">
        <v>0</v>
      </c>
      <c r="S53" s="20"/>
      <c r="T53" s="20"/>
      <c r="U53" s="18">
        <f t="shared" si="5"/>
        <v>0</v>
      </c>
    </row>
    <row r="54" spans="1:21" ht="108">
      <c r="A54" s="37"/>
      <c r="B54" s="14"/>
      <c r="C54" s="114" t="s">
        <v>72</v>
      </c>
      <c r="D54" s="103" t="s">
        <v>71</v>
      </c>
      <c r="E54" s="111"/>
      <c r="F54" s="111"/>
      <c r="G54" s="88"/>
      <c r="H54" s="112"/>
      <c r="I54" s="112"/>
      <c r="J54" s="88"/>
      <c r="K54" s="113"/>
      <c r="L54" s="113"/>
      <c r="M54" s="88"/>
      <c r="N54" s="20"/>
      <c r="O54" s="20"/>
      <c r="P54" s="88"/>
      <c r="Q54" s="20"/>
      <c r="R54" s="20">
        <v>42495</v>
      </c>
      <c r="S54" s="20">
        <v>637616</v>
      </c>
      <c r="T54" s="20"/>
      <c r="U54" s="18">
        <f>R54+S54-T54</f>
        <v>680111</v>
      </c>
    </row>
    <row r="55" spans="1:21" ht="108">
      <c r="A55" s="37"/>
      <c r="B55" s="14"/>
      <c r="C55" s="114" t="s">
        <v>53</v>
      </c>
      <c r="D55" s="104" t="s">
        <v>71</v>
      </c>
      <c r="E55" s="111"/>
      <c r="F55" s="111"/>
      <c r="G55" s="88"/>
      <c r="H55" s="112"/>
      <c r="I55" s="112"/>
      <c r="J55" s="88"/>
      <c r="K55" s="113"/>
      <c r="L55" s="113"/>
      <c r="M55" s="88"/>
      <c r="N55" s="20"/>
      <c r="O55" s="20"/>
      <c r="P55" s="88"/>
      <c r="Q55" s="20"/>
      <c r="R55" s="20">
        <v>7499</v>
      </c>
      <c r="S55" s="20">
        <v>94065</v>
      </c>
      <c r="T55" s="20"/>
      <c r="U55" s="18">
        <f t="shared" si="5"/>
        <v>101564</v>
      </c>
    </row>
    <row r="56" spans="1:21" s="5" customFormat="1" ht="24.75" customHeight="1">
      <c r="A56" s="33"/>
      <c r="B56" s="34"/>
      <c r="C56" s="33"/>
      <c r="D56" s="34" t="s">
        <v>20</v>
      </c>
      <c r="E56" s="105" t="e">
        <f>#REF!+#REF!+E22+#REF!+#REF!+E29+#REF!+E36+#REF!+#REF!+#REF!+#REF!+#REF!+E8+#REF!+#REF!</f>
        <v>#REF!</v>
      </c>
      <c r="F56" s="105" t="e">
        <f>#REF!+#REF!+F22+#REF!+#REF!+F29+#REF!+F36+#REF!+#REF!+#REF!+#REF!+#REF!+F8+#REF!+#REF!</f>
        <v>#REF!</v>
      </c>
      <c r="G56" s="88" t="e">
        <f>F56/E56</f>
        <v>#REF!</v>
      </c>
      <c r="H56" s="106" t="e">
        <f>#REF!+#REF!+H22+#REF!+#REF!+H29+#REF!+H36+#REF!+#REF!+#REF!+#REF!+#REF!+H8+#REF!+#REF!</f>
        <v>#REF!</v>
      </c>
      <c r="I56" s="106" t="e">
        <f>#REF!+#REF!+I22+#REF!+#REF!+I29+#REF!+I36+#REF!+#REF!+#REF!+#REF!+#REF!+I8+#REF!+#REF!</f>
        <v>#REF!</v>
      </c>
      <c r="J56" s="88" t="e">
        <f>I56/H56</f>
        <v>#REF!</v>
      </c>
      <c r="K56" s="107" t="e">
        <f>#REF!+#REF!+K22+#REF!+#REF!+K29+#REF!+K36+#REF!+#REF!+#REF!+#REF!+#REF!+K8+#REF!+#REF!</f>
        <v>#REF!</v>
      </c>
      <c r="L56" s="107" t="e">
        <f>#REF!+#REF!+L22+#REF!+#REF!+L29+#REF!+L36+#REF!+#REF!+#REF!+#REF!+#REF!+L8+#REF!+#REF!</f>
        <v>#REF!</v>
      </c>
      <c r="M56" s="88" t="e">
        <f>L56/K56</f>
        <v>#REF!</v>
      </c>
      <c r="N56" s="18" t="e">
        <f>#REF!+#REF!+N22+#REF!+#REF!+N29+#REF!+N36+#REF!+#REF!+#REF!+#REF!+#REF!+N8+#REF!+#REF!</f>
        <v>#REF!</v>
      </c>
      <c r="O56" s="18" t="e">
        <f>#REF!+#REF!+O22+#REF!+#REF!+O29+#REF!+O36+#REF!+#REF!+#REF!+#REF!+#REF!+O8+#REF!+#REF!</f>
        <v>#REF!</v>
      </c>
      <c r="P56" s="88" t="e">
        <f>O56/N56</f>
        <v>#REF!</v>
      </c>
      <c r="Q56" s="18" t="e">
        <f>#REF!+#REF!+Q22+#REF!+#REF!+Q29+#REF!+Q36+#REF!+#REF!+#REF!+#REF!+#REF!+Q8+#REF!+#REF!</f>
        <v>#REF!</v>
      </c>
      <c r="R56" s="18">
        <v>63411632</v>
      </c>
      <c r="S56" s="18">
        <f>S22+S29+S36+S8+S46</f>
        <v>4903375</v>
      </c>
      <c r="T56" s="18">
        <f>T22+T29+T36+T8+T46</f>
        <v>669625</v>
      </c>
      <c r="U56" s="18">
        <f>R56+S56-T56</f>
        <v>67645382</v>
      </c>
    </row>
    <row r="57" spans="5:21" ht="15">
      <c r="E57" s="16"/>
      <c r="H57" s="16"/>
      <c r="K57" s="16"/>
      <c r="N57" s="26"/>
      <c r="Q57" s="26"/>
      <c r="R57" s="26"/>
      <c r="S57" s="26"/>
      <c r="T57" s="26"/>
      <c r="U57" s="26"/>
    </row>
    <row r="58" ht="15">
      <c r="U58" s="26"/>
    </row>
    <row r="59" ht="15">
      <c r="U59" s="26"/>
    </row>
    <row r="61" ht="15">
      <c r="U61" s="26"/>
    </row>
    <row r="66" spans="5:21" ht="15">
      <c r="E66" s="15" t="s">
        <v>17</v>
      </c>
      <c r="F66" s="16" t="s">
        <v>17</v>
      </c>
      <c r="H66" s="15" t="s">
        <v>17</v>
      </c>
      <c r="I66" s="16" t="s">
        <v>17</v>
      </c>
      <c r="K66" s="15" t="s">
        <v>17</v>
      </c>
      <c r="L66" s="16" t="s">
        <v>17</v>
      </c>
      <c r="N66" s="17" t="s">
        <v>17</v>
      </c>
      <c r="O66" s="26" t="s">
        <v>17</v>
      </c>
      <c r="Q66" s="17" t="s">
        <v>17</v>
      </c>
      <c r="R66" s="17" t="s">
        <v>17</v>
      </c>
      <c r="S66" s="17" t="s">
        <v>17</v>
      </c>
      <c r="T66" s="17" t="s">
        <v>17</v>
      </c>
      <c r="U66" s="17" t="s">
        <v>17</v>
      </c>
    </row>
  </sheetData>
  <sheetProtection/>
  <mergeCells count="3">
    <mergeCell ref="E5:G5"/>
    <mergeCell ref="H5:M5"/>
    <mergeCell ref="N5:R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2010-06-14T06:15:20Z</cp:lastPrinted>
  <dcterms:created xsi:type="dcterms:W3CDTF">2000-10-24T20:52:35Z</dcterms:created>
  <dcterms:modified xsi:type="dcterms:W3CDTF">2010-06-14T06:15:21Z</dcterms:modified>
  <cp:category/>
  <cp:version/>
  <cp:contentType/>
  <cp:contentStatus/>
</cp:coreProperties>
</file>