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<sst xmlns="http://schemas.openxmlformats.org/spreadsheetml/2006/main" count="233" uniqueCount="129">
  <si>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</si>
  <si>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</si>
  <si>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</si>
  <si>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</si>
  <si>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</si>
  <si>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</si>
  <si>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</si>
  <si>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</si>
  <si>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</si>
  <si>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</si>
  <si>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</si>
  <si>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</si>
  <si>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</si>
  <si>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</si>
  <si>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</si>
  <si>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</si>
  <si>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</si>
  <si>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</si>
  <si>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OSOBOWOŚCI PRAWNEJ</t>
  </si>
  <si>
    <t>I OD INNYCH JEDNOSTEK NIE POSIADAJĄCYCH</t>
  </si>
  <si>
    <t>RÓŻNE ROZLICZENIA</t>
  </si>
  <si>
    <t>RAZEM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</si>
  <si>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</si>
  <si>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</si>
  <si>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</si>
  <si>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</si>
  <si>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</si>
  <si>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</si>
  <si>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</si>
  <si>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</si>
  <si>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</si>
  <si>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</si>
  <si>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</si>
  <si>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</si>
  <si>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</si>
  <si>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</si>
  <si>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</si>
  <si>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</si>
  <si>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 xml:space="preserve">DOCHODY OD OSÓB PRAWN. , OSÓB FIZYCZNYCH 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</si>
  <si>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</si>
  <si>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</si>
  <si>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</si>
  <si>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</si>
  <si>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</si>
  <si>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</si>
  <si>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</si>
  <si>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</si>
  <si>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</si>
  <si>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</si>
  <si>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</si>
  <si>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 xml:space="preserve">Wpływy  do  budżetu  części  zysku  gospodarstwa  pomocniczego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</si>
  <si>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</si>
  <si>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</si>
  <si>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</si>
  <si>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</si>
  <si>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</si>
  <si>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</si>
  <si>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</si>
  <si>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</si>
  <si>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</si>
  <si>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</si>
  <si>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</si>
  <si>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</si>
  <si>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</si>
  <si>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</si>
  <si>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</si>
  <si>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</si>
  <si>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</si>
  <si>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>.0047</t>
  </si>
  <si>
    <t xml:space="preserve">Wpływy  z  opłat  za  zarząd ,użytkowanie i  użytkowanie  wieczyste  nieruchomości </t>
  </si>
  <si>
    <t xml:space="preserve">Powiatowe  Centrum  Pomocy  Rodzinie </t>
  </si>
  <si>
    <t xml:space="preserve">Wpływy z   różnych  dochodów </t>
  </si>
  <si>
    <t xml:space="preserve">Część oświatowa subw. ogólnej dla jednostek   samorządu  terytorialnego </t>
  </si>
  <si>
    <t xml:space="preserve"> </t>
  </si>
  <si>
    <t>.01008</t>
  </si>
  <si>
    <t xml:space="preserve">Melioracje  wodne </t>
  </si>
  <si>
    <t>.0590</t>
  </si>
  <si>
    <t xml:space="preserve">Wpływy  z   usług </t>
  </si>
  <si>
    <t xml:space="preserve">Pozostałe  odsetki 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</si>
  <si>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</si>
  <si>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</si>
  <si>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</si>
  <si>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</si>
  <si>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Obrona  cywilna </t>
  </si>
  <si>
    <t xml:space="preserve">Dotacje celowe otrzymane  z budżetu państwa  na  inwestycje  i  zakupy  inwestycyjne    z zakresu administracji rządowej oraz inne zadania zlecone ustawami realizowane przez powiat </t>
  </si>
  <si>
    <t xml:space="preserve">Wpływy  z  opłat  za  koncesje  i  licencje  </t>
  </si>
  <si>
    <t xml:space="preserve">BEZPIECZEŃSTWO  PUBLICZNE  I  OCHRONA  PRZECIWPOŻAROWA </t>
  </si>
  <si>
    <t>.0690</t>
  </si>
  <si>
    <t>.0680</t>
  </si>
  <si>
    <t xml:space="preserve">Wpływy  od   rodziców  z  tytułu  odpłatności  za  utrzymanie  dzieci             (  wychowanków )    w  placówkach  opiekuńczo -  wychowawczych </t>
  </si>
  <si>
    <t>.0087</t>
  </si>
  <si>
    <t xml:space="preserve">Wpływy  ze  sprzedaży  składników  majątkowych </t>
  </si>
  <si>
    <t xml:space="preserve">Wpływy z różnych  opłat </t>
  </si>
  <si>
    <t>Pozostała działalność</t>
  </si>
  <si>
    <t>KULTURA I OCHRONA DZIEDZICTWA NARODOWEGO</t>
  </si>
  <si>
    <t xml:space="preserve">Gimnazja  specjalne </t>
  </si>
  <si>
    <t>Świetlice szkolne</t>
  </si>
  <si>
    <t>.0960</t>
  </si>
  <si>
    <t xml:space="preserve">Otrzymane  spadki, zapisy  i  darowizny  w  postaci  pieniężnej </t>
  </si>
  <si>
    <t xml:space="preserve">Pomoc  dla  repatriantów </t>
  </si>
  <si>
    <t xml:space="preserve">Kolonie o  obozy  oraz  inne  formy  wypoczynku  dzieci  i  młodzieży  szkolnej, a  także  szkolenia  młodzieży </t>
  </si>
  <si>
    <t xml:space="preserve">PLANOWANE   DOCHODY  BUDŻETOWE   NA  ROK  2005  WEDŁUG  STANU  NA  DZIEŃ  30.06.2005 </t>
  </si>
  <si>
    <t xml:space="preserve">WYKONANIE   30.06.2005 </t>
  </si>
  <si>
    <t xml:space="preserve">PROCENT   WYKONANIA </t>
  </si>
  <si>
    <t>.0910</t>
  </si>
  <si>
    <t>.2390</t>
  </si>
  <si>
    <t>.0870</t>
  </si>
  <si>
    <t>Odsetki od nieterminowych wpłat</t>
  </si>
  <si>
    <t>Wpływy z różnych opłat</t>
  </si>
  <si>
    <t>Wpływy z różnych dochodów</t>
  </si>
  <si>
    <t>Wpływy  z różnych dochodów</t>
  </si>
  <si>
    <t xml:space="preserve">TRANSPORT  I  ŁĄCZNOŚĆ </t>
  </si>
  <si>
    <t xml:space="preserve">Drogi publiczne powiatowe </t>
  </si>
  <si>
    <t>Wpływy z  usług</t>
  </si>
  <si>
    <t xml:space="preserve">Pozostałe odsetki </t>
  </si>
  <si>
    <t xml:space="preserve">wpływy z różnych dochodów </t>
  </si>
  <si>
    <t xml:space="preserve">Odsetki od nieterminowych wpłat  z  tytułu  podatków  i  opłat </t>
  </si>
  <si>
    <t>Udziały  powiatów  w  podatkach stanowiących  dochody  budżetu państwa</t>
  </si>
  <si>
    <t xml:space="preserve">Szkoły podstawowe  specjalne </t>
  </si>
  <si>
    <t xml:space="preserve">Wpłata do  budżetu  ze  środków  specjalnych </t>
  </si>
  <si>
    <t xml:space="preserve">Szpitale  ogólne </t>
  </si>
  <si>
    <t xml:space="preserve">Wpłata  do  budżetu ze środków specjalnych </t>
  </si>
  <si>
    <t>Dotacje  celowe przekazane dla  powiatu na  zadania bieżące realizowane  na  podstawie porozumień (umów ) między  j.s.t.</t>
  </si>
  <si>
    <t xml:space="preserve">Poradnie  Psychologiczno-Pedagogiczne </t>
  </si>
  <si>
    <t xml:space="preserve">Załącznik  nr  1  do  uchwały  Zarządu    Powiatu  Toruńskiego </t>
  </si>
  <si>
    <t>w  sprawie sprawozdania  z  wykonania  budżetu  na   dzień  30.06.2005  roku .</t>
  </si>
  <si>
    <t>REALIZACJA  PLANOWANYCH   DOCHODÓW  BUDŻETOWYCH  W  ROKU 2005 .</t>
  </si>
  <si>
    <t>Wpływy ze sprzedaży składników majątkowych</t>
  </si>
  <si>
    <t xml:space="preserve">Wpływy  do  budżetu ze  środków  specjalnych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</si>
</sst>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0" fillId="0" borderId="1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1" fillId="0" borderId="0" xfId="0" applyNumberFormat="1" applyFont="1" applyBorder="1" applyAlignment="1">
      <alignment vertical="center" shrinkToFit="1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12" fillId="0" borderId="0" xfId="0" applyNumberFormat="1" applyFont="1" applyBorder="1" applyAlignment="1">
      <alignment vertical="center" wrapText="1" shrinkToFit="1"/>
    </xf>
    <xf numFmtId="1" fontId="11" fillId="0" borderId="0" xfId="0" applyNumberFormat="1" applyFont="1" applyBorder="1" applyAlignment="1">
      <alignment vertical="center" wrapText="1" shrinkToFit="1"/>
    </xf>
    <xf numFmtId="1" fontId="10" fillId="0" borderId="0" xfId="0" applyNumberFormat="1" applyFont="1" applyBorder="1" applyAlignment="1">
      <alignment vertical="center" wrapText="1" shrinkToFit="1"/>
    </xf>
    <xf numFmtId="1" fontId="11" fillId="0" borderId="0" xfId="0" applyNumberFormat="1" applyFont="1" applyAlignment="1">
      <alignment vertical="center" wrapText="1" shrinkToFi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vertical="center" wrapText="1" shrinkToFit="1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 wrapText="1" shrinkToFit="1"/>
    </xf>
    <xf numFmtId="1" fontId="10" fillId="0" borderId="0" xfId="0" applyNumberFormat="1" applyFont="1" applyAlignment="1">
      <alignment vertical="center" wrapText="1" shrinkToFit="1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3" fontId="16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6" fillId="0" borderId="0" xfId="0" applyNumberFormat="1" applyFont="1" applyBorder="1" applyAlignment="1">
      <alignment vertical="center" shrinkToFit="1"/>
    </xf>
    <xf numFmtId="3" fontId="14" fillId="0" borderId="0" xfId="0" applyNumberFormat="1" applyFont="1" applyBorder="1" applyAlignment="1">
      <alignment vertical="center" shrinkToFit="1"/>
    </xf>
    <xf numFmtId="3" fontId="15" fillId="0" borderId="0" xfId="0" applyNumberFormat="1" applyFont="1" applyBorder="1" applyAlignment="1">
      <alignment vertical="center" shrinkToFit="1"/>
    </xf>
    <xf numFmtId="3" fontId="14" fillId="0" borderId="0" xfId="0" applyNumberFormat="1" applyFont="1" applyAlignment="1">
      <alignment vertical="center" shrinkToFit="1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9" fontId="12" fillId="0" borderId="0" xfId="0" applyNumberFormat="1" applyFont="1" applyAlignment="1">
      <alignment/>
    </xf>
    <xf numFmtId="0" fontId="2" fillId="0" borderId="1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9" fontId="10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314"/>
  <sheetViews>
    <sheetView tabSelected="1" workbookViewId="0" topLeftCell="A85">
      <selection activeCell="D94" sqref="D94"/>
    </sheetView>
  </sheetViews>
  <sheetFormatPr defaultColWidth="9.00390625" defaultRowHeight="12.75"/>
  <cols>
    <col min="1" max="1" width="4.625" style="13" bestFit="1" customWidth="1"/>
    <col min="2" max="2" width="7.00390625" style="7" customWidth="1"/>
    <col min="3" max="3" width="5.625" style="13" bestFit="1" customWidth="1"/>
    <col min="4" max="4" width="32.00390625" style="41" customWidth="1"/>
    <col min="5" max="5" width="12.75390625" style="61" customWidth="1"/>
    <col min="6" max="6" width="12.25390625" style="61" customWidth="1"/>
    <col min="7" max="7" width="10.625" style="32" customWidth="1"/>
    <col min="8" max="16384" width="9.125" style="1" customWidth="1"/>
  </cols>
  <sheetData>
    <row r="1" ht="24.75" customHeight="1">
      <c r="B1" s="76" t="s">
        <v>124</v>
      </c>
    </row>
    <row r="2" ht="14.25">
      <c r="B2" s="76" t="s">
        <v>125</v>
      </c>
    </row>
    <row r="4" ht="14.25">
      <c r="B4" s="75" t="s">
        <v>126</v>
      </c>
    </row>
    <row r="5" spans="1:243" s="4" customFormat="1" ht="15" thickBot="1">
      <c r="A5" s="14"/>
      <c r="B5" s="9"/>
      <c r="C5" s="14"/>
      <c r="D5" s="42"/>
      <c r="E5" s="62"/>
      <c r="F5" s="62"/>
      <c r="G5" s="3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2" customFormat="1" ht="96.75" thickBot="1">
      <c r="A6" s="15" t="s">
        <v>33</v>
      </c>
      <c r="B6" s="10" t="s">
        <v>36</v>
      </c>
      <c r="C6" s="15" t="s">
        <v>39</v>
      </c>
      <c r="D6" s="31" t="s">
        <v>35</v>
      </c>
      <c r="E6" s="74" t="s">
        <v>101</v>
      </c>
      <c r="F6" s="74" t="s">
        <v>102</v>
      </c>
      <c r="G6" s="31" t="s">
        <v>103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4.25">
      <c r="A7" s="16"/>
      <c r="B7" s="9"/>
      <c r="C7" s="14"/>
      <c r="D7" s="42"/>
      <c r="E7" s="62"/>
      <c r="F7" s="62"/>
      <c r="G7" s="3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s="4" customFormat="1" ht="14.25">
      <c r="A8" s="14"/>
      <c r="B8" s="9"/>
      <c r="C8" s="14"/>
      <c r="D8" s="42"/>
      <c r="E8" s="62"/>
      <c r="F8" s="62"/>
      <c r="G8" s="3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7" s="5" customFormat="1" ht="15">
      <c r="A9" s="17" t="s">
        <v>0</v>
      </c>
      <c r="B9" s="11"/>
      <c r="C9" s="17"/>
      <c r="D9" s="43" t="s">
        <v>3</v>
      </c>
      <c r="E9" s="63">
        <f>E11+E15</f>
        <v>35700</v>
      </c>
      <c r="F9" s="63">
        <f>F11+F15</f>
        <v>2921</v>
      </c>
      <c r="G9" s="73">
        <f>F9/E9</f>
        <v>0.08182072829131652</v>
      </c>
    </row>
    <row r="10" spans="5:7" ht="14.25">
      <c r="E10" s="64"/>
      <c r="F10" s="64"/>
      <c r="G10" s="35"/>
    </row>
    <row r="11" spans="1:7" s="2" customFormat="1" ht="23.25">
      <c r="A11" s="12"/>
      <c r="B11" s="8" t="s">
        <v>1</v>
      </c>
      <c r="C11" s="12"/>
      <c r="D11" s="44" t="s">
        <v>34</v>
      </c>
      <c r="E11" s="65">
        <f>SUM(E12:E13)</f>
        <v>35000</v>
      </c>
      <c r="F11" s="65">
        <f>SUM(F12:F13)</f>
        <v>0</v>
      </c>
      <c r="G11" s="73">
        <f>F11/E11</f>
        <v>0</v>
      </c>
    </row>
    <row r="12" spans="5:7" ht="14.25">
      <c r="E12" s="64"/>
      <c r="F12" s="64"/>
      <c r="G12" s="35"/>
    </row>
    <row r="13" spans="3:7" ht="56.25">
      <c r="C13" s="13">
        <v>2110</v>
      </c>
      <c r="D13" s="41" t="s">
        <v>48</v>
      </c>
      <c r="E13" s="64">
        <v>35000</v>
      </c>
      <c r="F13" s="64">
        <v>0</v>
      </c>
      <c r="G13" s="73">
        <f>F13/E13</f>
        <v>0</v>
      </c>
    </row>
    <row r="14" spans="5:7" ht="14.25">
      <c r="E14" s="64"/>
      <c r="F14" s="64"/>
      <c r="G14" s="35"/>
    </row>
    <row r="15" spans="1:7" s="2" customFormat="1" ht="15">
      <c r="A15" s="12"/>
      <c r="B15" s="8" t="s">
        <v>74</v>
      </c>
      <c r="C15" s="12"/>
      <c r="D15" s="44" t="s">
        <v>75</v>
      </c>
      <c r="E15" s="65">
        <f>SUM(E16:E17)</f>
        <v>700</v>
      </c>
      <c r="F15" s="65">
        <f>SUM(F16:F17)</f>
        <v>2921</v>
      </c>
      <c r="G15" s="73">
        <f>F15/E15</f>
        <v>4.172857142857143</v>
      </c>
    </row>
    <row r="16" spans="5:7" ht="14.25">
      <c r="E16" s="64"/>
      <c r="F16" s="64"/>
      <c r="G16" s="35"/>
    </row>
    <row r="17" spans="3:7" ht="45">
      <c r="C17" s="13">
        <v>2360</v>
      </c>
      <c r="D17" s="41" t="s">
        <v>63</v>
      </c>
      <c r="E17" s="64">
        <v>700</v>
      </c>
      <c r="F17" s="64">
        <v>2921</v>
      </c>
      <c r="G17" s="73">
        <f>F17/E17</f>
        <v>4.172857142857143</v>
      </c>
    </row>
    <row r="18" spans="5:7" ht="14.25">
      <c r="E18" s="64"/>
      <c r="F18" s="64"/>
      <c r="G18" s="35"/>
    </row>
    <row r="19" spans="5:7" ht="14.25">
      <c r="E19" s="64"/>
      <c r="F19" s="64"/>
      <c r="G19" s="35"/>
    </row>
    <row r="20" spans="1:7" s="5" customFormat="1" ht="15">
      <c r="A20" s="17" t="s">
        <v>2</v>
      </c>
      <c r="B20" s="11"/>
      <c r="C20" s="17"/>
      <c r="D20" s="43" t="s">
        <v>4</v>
      </c>
      <c r="E20" s="63">
        <f>E22</f>
        <v>246899</v>
      </c>
      <c r="F20" s="63">
        <f>F22</f>
        <v>123451</v>
      </c>
      <c r="G20" s="73">
        <f>F20/E20</f>
        <v>0.50000607535875</v>
      </c>
    </row>
    <row r="21" spans="1:7" s="5" customFormat="1" ht="14.25">
      <c r="A21" s="17"/>
      <c r="B21" s="11"/>
      <c r="C21" s="17"/>
      <c r="D21" s="43"/>
      <c r="E21" s="66"/>
      <c r="F21" s="66"/>
      <c r="G21" s="37"/>
    </row>
    <row r="22" spans="1:7" s="5" customFormat="1" ht="15">
      <c r="A22" s="17"/>
      <c r="B22" s="8" t="s">
        <v>43</v>
      </c>
      <c r="C22" s="12"/>
      <c r="D22" s="44" t="s">
        <v>44</v>
      </c>
      <c r="E22" s="65">
        <f>SUM(E24:E24)</f>
        <v>246899</v>
      </c>
      <c r="F22" s="65">
        <f>SUM(F24:F24)</f>
        <v>123451</v>
      </c>
      <c r="G22" s="73">
        <f>F22/E22</f>
        <v>0.50000607535875</v>
      </c>
    </row>
    <row r="23" spans="1:7" s="5" customFormat="1" ht="15">
      <c r="A23" s="17"/>
      <c r="B23" s="8"/>
      <c r="C23" s="12"/>
      <c r="D23" s="44"/>
      <c r="E23" s="65"/>
      <c r="F23" s="65"/>
      <c r="G23" s="36"/>
    </row>
    <row r="24" spans="3:7" ht="56.25">
      <c r="C24" s="18">
        <v>2700</v>
      </c>
      <c r="D24" s="41" t="s">
        <v>47</v>
      </c>
      <c r="E24" s="64">
        <v>246899</v>
      </c>
      <c r="F24" s="64">
        <v>123451</v>
      </c>
      <c r="G24" s="73">
        <f>F24/E24</f>
        <v>0.50000607535875</v>
      </c>
    </row>
    <row r="25" spans="3:7" ht="14.25">
      <c r="C25" s="18"/>
      <c r="E25" s="64"/>
      <c r="F25" s="64"/>
      <c r="G25" s="73"/>
    </row>
    <row r="26" spans="1:7" ht="15">
      <c r="A26" s="17">
        <v>600</v>
      </c>
      <c r="C26" s="18"/>
      <c r="D26" s="81" t="s">
        <v>111</v>
      </c>
      <c r="E26" s="64">
        <f>SUM(E28)</f>
        <v>0</v>
      </c>
      <c r="F26" s="65">
        <f>SUM(F28)</f>
        <v>2772</v>
      </c>
      <c r="G26" s="73"/>
    </row>
    <row r="27" spans="1:7" ht="15">
      <c r="A27" s="17"/>
      <c r="C27" s="18"/>
      <c r="D27" s="81"/>
      <c r="E27" s="64"/>
      <c r="F27" s="65"/>
      <c r="G27" s="73"/>
    </row>
    <row r="28" spans="1:7" ht="14.25">
      <c r="A28" s="17"/>
      <c r="B28" s="7">
        <v>60014</v>
      </c>
      <c r="C28" s="18"/>
      <c r="D28" s="81" t="s">
        <v>112</v>
      </c>
      <c r="E28" s="64">
        <f>SUM(E30:E36)</f>
        <v>0</v>
      </c>
      <c r="F28" s="64">
        <f>SUM(F30:F36)</f>
        <v>2772</v>
      </c>
      <c r="G28" s="73"/>
    </row>
    <row r="29" spans="1:7" ht="14.25">
      <c r="A29" s="17"/>
      <c r="C29" s="18"/>
      <c r="E29" s="64"/>
      <c r="F29" s="64"/>
      <c r="G29" s="73"/>
    </row>
    <row r="30" spans="1:7" ht="67.5">
      <c r="A30" s="17"/>
      <c r="B30" s="1"/>
      <c r="C30" s="7" t="s">
        <v>52</v>
      </c>
      <c r="D30" s="41" t="s">
        <v>49</v>
      </c>
      <c r="E30" s="64">
        <v>0</v>
      </c>
      <c r="F30" s="64">
        <v>276</v>
      </c>
      <c r="G30" s="73"/>
    </row>
    <row r="31" spans="1:7" ht="14.25">
      <c r="A31" s="17"/>
      <c r="B31" s="1"/>
      <c r="C31" s="7"/>
      <c r="E31" s="64"/>
      <c r="F31" s="64"/>
      <c r="G31" s="73"/>
    </row>
    <row r="32" spans="1:7" ht="14.25">
      <c r="A32" s="17"/>
      <c r="B32" s="1"/>
      <c r="C32" s="7" t="s">
        <v>55</v>
      </c>
      <c r="D32" s="41" t="s">
        <v>113</v>
      </c>
      <c r="E32" s="64">
        <v>0</v>
      </c>
      <c r="F32" s="64">
        <v>2093</v>
      </c>
      <c r="G32" s="73"/>
    </row>
    <row r="33" spans="1:7" ht="14.25">
      <c r="A33" s="17"/>
      <c r="B33" s="1"/>
      <c r="C33" s="7"/>
      <c r="E33" s="64"/>
      <c r="F33" s="64"/>
      <c r="G33" s="73"/>
    </row>
    <row r="34" spans="1:7" ht="14.25">
      <c r="A34" s="17"/>
      <c r="B34" s="1"/>
      <c r="C34" s="7" t="s">
        <v>54</v>
      </c>
      <c r="D34" s="41" t="s">
        <v>114</v>
      </c>
      <c r="E34" s="64">
        <v>0</v>
      </c>
      <c r="F34" s="64">
        <v>338</v>
      </c>
      <c r="G34" s="73"/>
    </row>
    <row r="35" spans="1:7" ht="14.25">
      <c r="A35" s="17"/>
      <c r="B35" s="1"/>
      <c r="C35" s="7"/>
      <c r="E35" s="64"/>
      <c r="F35" s="64"/>
      <c r="G35" s="73"/>
    </row>
    <row r="36" spans="1:7" ht="14.25">
      <c r="A36" s="17"/>
      <c r="B36" s="1"/>
      <c r="C36" s="7" t="s">
        <v>61</v>
      </c>
      <c r="D36" s="41" t="s">
        <v>115</v>
      </c>
      <c r="E36" s="64">
        <v>0</v>
      </c>
      <c r="F36" s="64">
        <v>65</v>
      </c>
      <c r="G36" s="73"/>
    </row>
    <row r="37" spans="1:7" s="6" customFormat="1" ht="14.25">
      <c r="A37" s="19"/>
      <c r="B37" s="20"/>
      <c r="C37" s="13"/>
      <c r="D37" s="41"/>
      <c r="E37" s="64"/>
      <c r="F37" s="64"/>
      <c r="G37" s="35"/>
    </row>
    <row r="38" spans="1:7" s="5" customFormat="1" ht="15">
      <c r="A38" s="17">
        <v>700</v>
      </c>
      <c r="B38" s="11"/>
      <c r="C38" s="17"/>
      <c r="D38" s="43" t="s">
        <v>5</v>
      </c>
      <c r="E38" s="63">
        <f>SUM(E39:E40)</f>
        <v>1753000</v>
      </c>
      <c r="F38" s="63">
        <f>SUM(F39:F40)</f>
        <v>196202</v>
      </c>
      <c r="G38" s="73">
        <f>F38/E38</f>
        <v>0.11192355961209355</v>
      </c>
    </row>
    <row r="39" spans="5:7" ht="14.25">
      <c r="E39" s="64"/>
      <c r="F39" s="64"/>
      <c r="G39" s="35"/>
    </row>
    <row r="40" spans="1:7" s="2" customFormat="1" ht="23.25">
      <c r="A40" s="12"/>
      <c r="B40" s="8">
        <v>70005</v>
      </c>
      <c r="C40" s="12"/>
      <c r="D40" s="44" t="s">
        <v>6</v>
      </c>
      <c r="E40" s="65">
        <f>SUM(E42:E52)</f>
        <v>1753000</v>
      </c>
      <c r="F40" s="65">
        <f>SUM(F42:F52)</f>
        <v>196202</v>
      </c>
      <c r="G40" s="73">
        <f>F40/E40</f>
        <v>0.11192355961209355</v>
      </c>
    </row>
    <row r="41" spans="1:7" s="2" customFormat="1" ht="15">
      <c r="A41" s="12"/>
      <c r="B41" s="8"/>
      <c r="C41" s="12"/>
      <c r="D41" s="44"/>
      <c r="E41" s="65"/>
      <c r="F41" s="65"/>
      <c r="G41" s="36"/>
    </row>
    <row r="42" spans="3:7" ht="22.5">
      <c r="C42" s="13" t="s">
        <v>68</v>
      </c>
      <c r="D42" s="41" t="s">
        <v>69</v>
      </c>
      <c r="E42" s="64">
        <v>8000</v>
      </c>
      <c r="F42" s="64">
        <v>5094</v>
      </c>
      <c r="G42" s="73">
        <f>F42/E42</f>
        <v>0.63675</v>
      </c>
    </row>
    <row r="43" spans="5:7" ht="14.25">
      <c r="E43" s="64"/>
      <c r="F43" s="64"/>
      <c r="G43" s="35"/>
    </row>
    <row r="44" spans="3:7" ht="67.5">
      <c r="C44" s="13" t="s">
        <v>52</v>
      </c>
      <c r="D44" s="41" t="s">
        <v>49</v>
      </c>
      <c r="E44" s="64">
        <v>40000</v>
      </c>
      <c r="F44" s="64">
        <v>18340</v>
      </c>
      <c r="G44" s="73">
        <f>F44/E44</f>
        <v>0.4585</v>
      </c>
    </row>
    <row r="45" spans="5:7" ht="14.25">
      <c r="E45" s="64"/>
      <c r="F45" s="64"/>
      <c r="G45" s="35"/>
    </row>
    <row r="46" spans="1:7" s="2" customFormat="1" ht="22.5">
      <c r="A46" s="12"/>
      <c r="B46" s="8"/>
      <c r="C46" s="50" t="s">
        <v>90</v>
      </c>
      <c r="D46" s="49" t="s">
        <v>91</v>
      </c>
      <c r="E46" s="64">
        <v>1550000</v>
      </c>
      <c r="F46" s="64">
        <v>0</v>
      </c>
      <c r="G46" s="73">
        <f>F46/E46</f>
        <v>0</v>
      </c>
    </row>
    <row r="47" spans="1:7" s="2" customFormat="1" ht="14.25">
      <c r="A47" s="12"/>
      <c r="B47" s="8"/>
      <c r="C47" s="50"/>
      <c r="D47" s="49"/>
      <c r="E47" s="64"/>
      <c r="F47" s="64"/>
      <c r="G47" s="73"/>
    </row>
    <row r="48" spans="1:7" s="2" customFormat="1" ht="22.5">
      <c r="A48" s="12"/>
      <c r="B48" s="8"/>
      <c r="C48" s="50" t="s">
        <v>104</v>
      </c>
      <c r="D48" s="49" t="s">
        <v>116</v>
      </c>
      <c r="E48" s="64">
        <v>0</v>
      </c>
      <c r="F48" s="64">
        <v>818</v>
      </c>
      <c r="G48" s="73"/>
    </row>
    <row r="49" spans="5:7" ht="14.25">
      <c r="E49" s="64"/>
      <c r="F49" s="64"/>
      <c r="G49" s="35"/>
    </row>
    <row r="50" spans="3:7" ht="56.25">
      <c r="C50" s="13">
        <v>2110</v>
      </c>
      <c r="D50" s="41" t="s">
        <v>48</v>
      </c>
      <c r="E50" s="64">
        <v>67000</v>
      </c>
      <c r="F50" s="64">
        <v>64819</v>
      </c>
      <c r="G50" s="73">
        <f>F50/E50</f>
        <v>0.9674477611940299</v>
      </c>
    </row>
    <row r="51" spans="5:7" ht="14.25">
      <c r="E51" s="64"/>
      <c r="F51" s="64"/>
      <c r="G51" s="35"/>
    </row>
    <row r="52" spans="3:7" ht="45">
      <c r="C52" s="13">
        <v>2360</v>
      </c>
      <c r="D52" s="41" t="s">
        <v>63</v>
      </c>
      <c r="E52" s="64">
        <v>88000</v>
      </c>
      <c r="F52" s="64">
        <v>107131</v>
      </c>
      <c r="G52" s="73">
        <f>F52/E52</f>
        <v>1.2173977272727272</v>
      </c>
    </row>
    <row r="53" spans="5:7" ht="14.25">
      <c r="E53" s="64"/>
      <c r="F53" s="64"/>
      <c r="G53" s="35"/>
    </row>
    <row r="54" spans="1:7" s="5" customFormat="1" ht="15">
      <c r="A54" s="17">
        <v>710</v>
      </c>
      <c r="B54" s="11"/>
      <c r="C54" s="17"/>
      <c r="D54" s="43" t="s">
        <v>7</v>
      </c>
      <c r="E54" s="63">
        <f>E64+E56+E60</f>
        <v>249900</v>
      </c>
      <c r="F54" s="63">
        <f>F64+F56+F60</f>
        <v>106015</v>
      </c>
      <c r="G54" s="73">
        <f>F54/E54</f>
        <v>0.4242296918767507</v>
      </c>
    </row>
    <row r="55" spans="5:7" ht="14.25">
      <c r="E55" s="64"/>
      <c r="F55" s="64"/>
      <c r="G55" s="35"/>
    </row>
    <row r="56" spans="1:7" s="2" customFormat="1" ht="15">
      <c r="A56" s="12"/>
      <c r="B56" s="8">
        <v>71013</v>
      </c>
      <c r="C56" s="12"/>
      <c r="D56" s="44" t="s">
        <v>8</v>
      </c>
      <c r="E56" s="65">
        <f>SUM(E57:E58)</f>
        <v>50000</v>
      </c>
      <c r="F56" s="65">
        <f>SUM(F57:F58)</f>
        <v>0</v>
      </c>
      <c r="G56" s="73">
        <f>F56/E56</f>
        <v>0</v>
      </c>
    </row>
    <row r="57" spans="5:7" ht="14.25">
      <c r="E57" s="64"/>
      <c r="F57" s="64"/>
      <c r="G57" s="35"/>
    </row>
    <row r="58" spans="3:7" ht="56.25">
      <c r="C58" s="13">
        <v>2110</v>
      </c>
      <c r="D58" s="41" t="s">
        <v>48</v>
      </c>
      <c r="E58" s="64">
        <v>50000</v>
      </c>
      <c r="F58" s="64">
        <v>0</v>
      </c>
      <c r="G58" s="73">
        <f>F58/E58</f>
        <v>0</v>
      </c>
    </row>
    <row r="59" spans="5:7" ht="14.25">
      <c r="E59" s="64"/>
      <c r="F59" s="64"/>
      <c r="G59" s="35"/>
    </row>
    <row r="60" spans="1:7" s="2" customFormat="1" ht="23.25">
      <c r="A60" s="12"/>
      <c r="B60" s="8">
        <v>71014</v>
      </c>
      <c r="C60" s="12"/>
      <c r="D60" s="44" t="s">
        <v>82</v>
      </c>
      <c r="E60" s="65">
        <f>SUM(E61:E62)</f>
        <v>1000</v>
      </c>
      <c r="F60" s="65">
        <f>SUM(F61:F62)</f>
        <v>0</v>
      </c>
      <c r="G60" s="73">
        <f>F60/E60</f>
        <v>0</v>
      </c>
    </row>
    <row r="61" spans="5:7" ht="14.25">
      <c r="E61" s="64"/>
      <c r="F61" s="64"/>
      <c r="G61" s="35"/>
    </row>
    <row r="62" spans="3:7" ht="56.25">
      <c r="C62" s="13">
        <v>2110</v>
      </c>
      <c r="D62" s="41" t="s">
        <v>48</v>
      </c>
      <c r="E62" s="64">
        <v>1000</v>
      </c>
      <c r="F62" s="64"/>
      <c r="G62" s="73">
        <f>F62/E62</f>
        <v>0</v>
      </c>
    </row>
    <row r="63" spans="5:7" ht="14.25">
      <c r="E63" s="64"/>
      <c r="F63" s="64"/>
      <c r="G63" s="35"/>
    </row>
    <row r="64" spans="1:7" s="2" customFormat="1" ht="15">
      <c r="A64" s="12"/>
      <c r="B64" s="8">
        <v>71015</v>
      </c>
      <c r="C64" s="12"/>
      <c r="D64" s="44" t="s">
        <v>9</v>
      </c>
      <c r="E64" s="65">
        <f>SUM(E67:E69)</f>
        <v>198900</v>
      </c>
      <c r="F64" s="65">
        <f>SUM(F66:F69)</f>
        <v>106015</v>
      </c>
      <c r="G64" s="73">
        <f>F64/E64</f>
        <v>0.5330065359477124</v>
      </c>
    </row>
    <row r="65" spans="1:7" s="2" customFormat="1" ht="15">
      <c r="A65" s="12"/>
      <c r="B65" s="8"/>
      <c r="C65" s="12"/>
      <c r="D65" s="44"/>
      <c r="E65" s="65"/>
      <c r="F65" s="65"/>
      <c r="G65" s="73"/>
    </row>
    <row r="66" spans="1:7" s="2" customFormat="1" ht="14.25">
      <c r="A66" s="12"/>
      <c r="B66" s="8"/>
      <c r="C66" s="13" t="s">
        <v>54</v>
      </c>
      <c r="D66" s="49" t="s">
        <v>28</v>
      </c>
      <c r="E66" s="64">
        <v>0</v>
      </c>
      <c r="F66" s="64">
        <v>44</v>
      </c>
      <c r="G66" s="73"/>
    </row>
    <row r="67" spans="1:7" s="2" customFormat="1" ht="14.25">
      <c r="A67" s="12"/>
      <c r="B67" s="8"/>
      <c r="C67" s="12"/>
      <c r="D67" s="44"/>
      <c r="E67" s="64"/>
      <c r="F67" s="64"/>
      <c r="G67" s="35"/>
    </row>
    <row r="68" spans="1:7" s="2" customFormat="1" ht="56.25">
      <c r="A68" s="12"/>
      <c r="B68" s="8"/>
      <c r="C68" s="13">
        <v>2110</v>
      </c>
      <c r="D68" s="41" t="s">
        <v>48</v>
      </c>
      <c r="E68" s="64">
        <v>198900</v>
      </c>
      <c r="F68" s="64">
        <v>105971</v>
      </c>
      <c r="G68" s="73">
        <f>F68/E68</f>
        <v>0.5327853192559074</v>
      </c>
    </row>
    <row r="69" spans="1:7" s="2" customFormat="1" ht="14.25">
      <c r="A69" s="12"/>
      <c r="B69" s="8"/>
      <c r="C69" s="13"/>
      <c r="D69" s="41" t="s">
        <v>73</v>
      </c>
      <c r="E69" s="64"/>
      <c r="F69" s="64"/>
      <c r="G69" s="35"/>
    </row>
    <row r="70" spans="1:7" s="5" customFormat="1" ht="15">
      <c r="A70" s="17">
        <v>750</v>
      </c>
      <c r="B70" s="11"/>
      <c r="C70" s="17"/>
      <c r="D70" s="43" t="s">
        <v>10</v>
      </c>
      <c r="E70" s="63">
        <f>E72+E76+E96</f>
        <v>2761600</v>
      </c>
      <c r="F70" s="63">
        <f>F72+F76+F96</f>
        <v>1994017</v>
      </c>
      <c r="G70" s="73">
        <f>F70/E70</f>
        <v>0.7220513470451911</v>
      </c>
    </row>
    <row r="71" spans="5:7" ht="14.25">
      <c r="E71" s="64"/>
      <c r="F71" s="64"/>
      <c r="G71" s="35"/>
    </row>
    <row r="72" spans="1:7" s="2" customFormat="1" ht="15">
      <c r="A72" s="12"/>
      <c r="B72" s="8">
        <v>75011</v>
      </c>
      <c r="C72" s="12"/>
      <c r="D72" s="44" t="s">
        <v>11</v>
      </c>
      <c r="E72" s="65">
        <f>SUM(E73:E74)</f>
        <v>185600</v>
      </c>
      <c r="F72" s="65">
        <f>SUM(F73:F74)</f>
        <v>101100</v>
      </c>
      <c r="G72" s="73">
        <f>F72/E72</f>
        <v>0.5447198275862069</v>
      </c>
    </row>
    <row r="73" spans="5:7" ht="14.25">
      <c r="E73" s="64"/>
      <c r="F73" s="64"/>
      <c r="G73" s="35"/>
    </row>
    <row r="74" spans="3:7" ht="56.25">
      <c r="C74" s="13">
        <v>2110</v>
      </c>
      <c r="D74" s="41" t="s">
        <v>48</v>
      </c>
      <c r="E74" s="64">
        <v>185600</v>
      </c>
      <c r="F74" s="64">
        <v>101100</v>
      </c>
      <c r="G74" s="73">
        <f>F74/E74</f>
        <v>0.5447198275862069</v>
      </c>
    </row>
    <row r="75" spans="5:7" ht="14.25">
      <c r="E75" s="64"/>
      <c r="F75" s="64"/>
      <c r="G75" s="35"/>
    </row>
    <row r="76" spans="1:7" s="2" customFormat="1" ht="15">
      <c r="A76" s="12"/>
      <c r="B76" s="8">
        <v>75020</v>
      </c>
      <c r="C76" s="12"/>
      <c r="D76" s="44" t="s">
        <v>26</v>
      </c>
      <c r="E76" s="65">
        <f>SUM(E77:E92)</f>
        <v>2523000</v>
      </c>
      <c r="F76" s="65">
        <f>SUM(F77:F94)</f>
        <v>1845333</v>
      </c>
      <c r="G76" s="73">
        <f>F76/E76</f>
        <v>0.7314042806183115</v>
      </c>
    </row>
    <row r="77" spans="5:7" ht="14.25">
      <c r="E77" s="64"/>
      <c r="F77" s="64"/>
      <c r="G77" s="35"/>
    </row>
    <row r="78" spans="3:7" ht="14.25">
      <c r="C78" s="13" t="s">
        <v>60</v>
      </c>
      <c r="D78" s="41" t="s">
        <v>27</v>
      </c>
      <c r="E78" s="64">
        <v>2110000</v>
      </c>
      <c r="F78" s="64">
        <v>1616936</v>
      </c>
      <c r="G78" s="73">
        <f>F78/E78</f>
        <v>0.7663203791469194</v>
      </c>
    </row>
    <row r="79" spans="5:7" ht="14.25">
      <c r="E79" s="64"/>
      <c r="F79" s="64"/>
      <c r="G79" s="35"/>
    </row>
    <row r="80" spans="3:7" ht="14.25">
      <c r="C80" s="13" t="s">
        <v>76</v>
      </c>
      <c r="D80" s="41" t="s">
        <v>85</v>
      </c>
      <c r="E80" s="64">
        <f>50000+34000</f>
        <v>84000</v>
      </c>
      <c r="F80" s="64">
        <v>6880</v>
      </c>
      <c r="G80" s="73">
        <f>F80/E80</f>
        <v>0.08190476190476191</v>
      </c>
    </row>
    <row r="81" spans="5:7" ht="14.25">
      <c r="E81" s="64"/>
      <c r="F81" s="64"/>
      <c r="G81" s="73"/>
    </row>
    <row r="82" spans="3:7" ht="14.25">
      <c r="C82" s="13" t="s">
        <v>87</v>
      </c>
      <c r="D82" s="41" t="s">
        <v>108</v>
      </c>
      <c r="E82" s="64">
        <v>0</v>
      </c>
      <c r="F82" s="64">
        <v>1310</v>
      </c>
      <c r="G82" s="73"/>
    </row>
    <row r="83" spans="5:7" ht="14.25">
      <c r="E83" s="64"/>
      <c r="F83" s="64"/>
      <c r="G83" s="35"/>
    </row>
    <row r="84" spans="3:7" ht="67.5">
      <c r="C84" s="13" t="s">
        <v>52</v>
      </c>
      <c r="D84" s="41" t="s">
        <v>49</v>
      </c>
      <c r="E84" s="64">
        <v>315000</v>
      </c>
      <c r="F84" s="64">
        <v>191900</v>
      </c>
      <c r="G84" s="73">
        <f>F84/E84</f>
        <v>0.6092063492063492</v>
      </c>
    </row>
    <row r="85" spans="5:7" ht="14.25">
      <c r="E85" s="64"/>
      <c r="F85" s="64"/>
      <c r="G85" s="35"/>
    </row>
    <row r="86" spans="3:7" ht="14.25">
      <c r="C86" s="13" t="s">
        <v>55</v>
      </c>
      <c r="D86" s="41" t="s">
        <v>77</v>
      </c>
      <c r="E86" s="64">
        <v>5000</v>
      </c>
      <c r="F86" s="64">
        <v>2417</v>
      </c>
      <c r="G86" s="73">
        <f>F86/E86</f>
        <v>0.4834</v>
      </c>
    </row>
    <row r="87" spans="5:7" ht="14.25">
      <c r="E87" s="64"/>
      <c r="F87" s="64"/>
      <c r="G87" s="73"/>
    </row>
    <row r="88" spans="3:7" ht="14.25">
      <c r="C88" s="13" t="s">
        <v>104</v>
      </c>
      <c r="D88" s="49" t="s">
        <v>107</v>
      </c>
      <c r="E88" s="64">
        <v>0</v>
      </c>
      <c r="F88" s="64">
        <v>5</v>
      </c>
      <c r="G88" s="73"/>
    </row>
    <row r="89" spans="5:7" ht="14.25">
      <c r="E89" s="64"/>
      <c r="F89" s="64"/>
      <c r="G89" s="35"/>
    </row>
    <row r="90" spans="3:7" ht="14.25">
      <c r="C90" s="13" t="s">
        <v>54</v>
      </c>
      <c r="D90" s="41" t="s">
        <v>78</v>
      </c>
      <c r="E90" s="64">
        <v>2000</v>
      </c>
      <c r="F90" s="64">
        <v>2753</v>
      </c>
      <c r="G90" s="73">
        <f>F90/E90</f>
        <v>1.3765</v>
      </c>
    </row>
    <row r="91" spans="5:7" ht="14.25">
      <c r="E91" s="64"/>
      <c r="F91" s="64"/>
      <c r="G91" s="35"/>
    </row>
    <row r="92" spans="3:7" ht="14.25">
      <c r="C92" s="18" t="s">
        <v>61</v>
      </c>
      <c r="D92" s="41" t="s">
        <v>62</v>
      </c>
      <c r="E92" s="64">
        <v>7000</v>
      </c>
      <c r="F92" s="64">
        <v>23054</v>
      </c>
      <c r="G92" s="73">
        <f>F92/E92</f>
        <v>3.2934285714285716</v>
      </c>
    </row>
    <row r="93" spans="3:7" ht="14.25">
      <c r="C93" s="18"/>
      <c r="E93" s="64"/>
      <c r="F93" s="64"/>
      <c r="G93" s="73"/>
    </row>
    <row r="94" spans="3:7" ht="22.5">
      <c r="C94" s="18" t="s">
        <v>105</v>
      </c>
      <c r="D94" s="41" t="s">
        <v>128</v>
      </c>
      <c r="E94" s="64">
        <v>0</v>
      </c>
      <c r="F94" s="64">
        <v>78</v>
      </c>
      <c r="G94" s="73"/>
    </row>
    <row r="95" spans="3:7" ht="14.25">
      <c r="C95" s="18"/>
      <c r="E95" s="64"/>
      <c r="F95" s="64"/>
      <c r="G95" s="35"/>
    </row>
    <row r="96" spans="1:7" s="2" customFormat="1" ht="15">
      <c r="A96" s="12"/>
      <c r="B96" s="8">
        <v>75045</v>
      </c>
      <c r="C96" s="12"/>
      <c r="D96" s="44" t="s">
        <v>12</v>
      </c>
      <c r="E96" s="65">
        <f>SUM(E97:E100)</f>
        <v>53000</v>
      </c>
      <c r="F96" s="65">
        <f>SUM(F97:F100)</f>
        <v>47584</v>
      </c>
      <c r="G96" s="73">
        <f>F96/E96</f>
        <v>0.897811320754717</v>
      </c>
    </row>
    <row r="97" spans="1:7" s="2" customFormat="1" ht="14.25">
      <c r="A97" s="12"/>
      <c r="B97" s="8"/>
      <c r="C97" s="12"/>
      <c r="D97" s="44"/>
      <c r="E97" s="64"/>
      <c r="F97" s="64"/>
      <c r="G97" s="35"/>
    </row>
    <row r="98" spans="3:7" ht="56.25">
      <c r="C98" s="13">
        <v>2110</v>
      </c>
      <c r="D98" s="41" t="s">
        <v>48</v>
      </c>
      <c r="E98" s="64">
        <v>35000</v>
      </c>
      <c r="F98" s="64">
        <v>35000</v>
      </c>
      <c r="G98" s="73">
        <f>F98/E98</f>
        <v>1</v>
      </c>
    </row>
    <row r="99" spans="5:7" ht="14.25">
      <c r="E99" s="64"/>
      <c r="F99" s="64"/>
      <c r="G99" s="35"/>
    </row>
    <row r="100" spans="3:7" ht="45">
      <c r="C100" s="13">
        <v>2120</v>
      </c>
      <c r="D100" s="41" t="s">
        <v>64</v>
      </c>
      <c r="E100" s="64">
        <v>18000</v>
      </c>
      <c r="F100" s="64">
        <v>12584</v>
      </c>
      <c r="G100" s="73">
        <f>F100/E100</f>
        <v>0.6991111111111111</v>
      </c>
    </row>
    <row r="101" spans="5:7" ht="14.25">
      <c r="E101" s="64"/>
      <c r="F101" s="64"/>
      <c r="G101" s="35"/>
    </row>
    <row r="102" spans="1:7" s="5" customFormat="1" ht="23.25">
      <c r="A102" s="17">
        <v>754</v>
      </c>
      <c r="B102" s="11"/>
      <c r="C102" s="17"/>
      <c r="D102" s="43" t="s">
        <v>86</v>
      </c>
      <c r="E102" s="63">
        <f>E104</f>
        <v>20000</v>
      </c>
      <c r="F102" s="63">
        <f>F104</f>
        <v>0</v>
      </c>
      <c r="G102" s="73">
        <f>F102/E102</f>
        <v>0</v>
      </c>
    </row>
    <row r="103" spans="5:7" ht="14.25">
      <c r="E103" s="64"/>
      <c r="F103" s="64"/>
      <c r="G103" s="35"/>
    </row>
    <row r="104" spans="1:7" s="2" customFormat="1" ht="15">
      <c r="A104" s="12"/>
      <c r="B104" s="8">
        <v>75414</v>
      </c>
      <c r="C104" s="12"/>
      <c r="D104" s="44" t="s">
        <v>83</v>
      </c>
      <c r="E104" s="65">
        <f>SUM(E105:E106)</f>
        <v>20000</v>
      </c>
      <c r="F104" s="65">
        <f>SUM(F105:F106)</f>
        <v>0</v>
      </c>
      <c r="G104" s="73">
        <f>F104/E104</f>
        <v>0</v>
      </c>
    </row>
    <row r="105" spans="5:7" ht="14.25">
      <c r="E105" s="64"/>
      <c r="F105" s="64"/>
      <c r="G105" s="35"/>
    </row>
    <row r="106" spans="3:7" ht="56.25">
      <c r="C106" s="13">
        <v>6410</v>
      </c>
      <c r="D106" s="41" t="s">
        <v>84</v>
      </c>
      <c r="E106" s="64">
        <v>20000</v>
      </c>
      <c r="F106" s="64">
        <v>0</v>
      </c>
      <c r="G106" s="73">
        <f>F106/E106</f>
        <v>0</v>
      </c>
    </row>
    <row r="107" spans="5:7" ht="14.25">
      <c r="E107" s="64"/>
      <c r="F107" s="64"/>
      <c r="G107" s="35"/>
    </row>
    <row r="108" spans="1:7" s="5" customFormat="1" ht="22.5">
      <c r="A108" s="17">
        <v>756</v>
      </c>
      <c r="B108" s="11"/>
      <c r="C108" s="17"/>
      <c r="D108" s="43" t="s">
        <v>38</v>
      </c>
      <c r="E108" s="66"/>
      <c r="F108" s="66"/>
      <c r="G108" s="37"/>
    </row>
    <row r="109" spans="1:7" s="5" customFormat="1" ht="22.5">
      <c r="A109" s="17"/>
      <c r="B109" s="11"/>
      <c r="C109" s="17"/>
      <c r="D109" s="43" t="s">
        <v>19</v>
      </c>
      <c r="E109" s="66"/>
      <c r="F109" s="66"/>
      <c r="G109" s="37"/>
    </row>
    <row r="110" spans="1:7" s="5" customFormat="1" ht="15">
      <c r="A110" s="17"/>
      <c r="B110" s="11"/>
      <c r="C110" s="17"/>
      <c r="D110" s="43" t="s">
        <v>18</v>
      </c>
      <c r="E110" s="63">
        <f>SUM(E111:E113)</f>
        <v>4388144</v>
      </c>
      <c r="F110" s="63">
        <f>SUM(F111:F113)</f>
        <v>2118931</v>
      </c>
      <c r="G110" s="73">
        <f>F110/E110</f>
        <v>0.48287635957252084</v>
      </c>
    </row>
    <row r="111" spans="1:7" s="5" customFormat="1" ht="14.25">
      <c r="A111" s="17"/>
      <c r="B111" s="11"/>
      <c r="C111" s="17"/>
      <c r="D111" s="43"/>
      <c r="E111" s="66"/>
      <c r="F111" s="66"/>
      <c r="G111" s="37"/>
    </row>
    <row r="112" spans="1:7" s="2" customFormat="1" ht="14.25">
      <c r="A112" s="12"/>
      <c r="B112" s="8">
        <v>75622</v>
      </c>
      <c r="C112" s="12"/>
      <c r="D112" s="44"/>
      <c r="E112" s="64"/>
      <c r="F112" s="64"/>
      <c r="G112" s="35"/>
    </row>
    <row r="113" spans="1:7" s="2" customFormat="1" ht="34.5">
      <c r="A113" s="12"/>
      <c r="B113" s="8"/>
      <c r="C113" s="12"/>
      <c r="D113" s="80" t="s">
        <v>117</v>
      </c>
      <c r="E113" s="65">
        <f>SUM(E115:E117)</f>
        <v>4388144</v>
      </c>
      <c r="F113" s="65">
        <f>SUM(F115:F117)</f>
        <v>2118931</v>
      </c>
      <c r="G113" s="73">
        <f>F113/E113</f>
        <v>0.48287635957252084</v>
      </c>
    </row>
    <row r="114" spans="5:7" ht="14.25">
      <c r="E114" s="64"/>
      <c r="F114" s="64"/>
      <c r="G114" s="35"/>
    </row>
    <row r="115" spans="3:7" ht="14.25">
      <c r="C115" s="13" t="s">
        <v>56</v>
      </c>
      <c r="D115" s="41" t="s">
        <v>29</v>
      </c>
      <c r="E115" s="64">
        <f>4791292-700000+36000+110852+10000</f>
        <v>4248144</v>
      </c>
      <c r="F115" s="64">
        <v>2063940</v>
      </c>
      <c r="G115" s="73">
        <f>F115/E115</f>
        <v>0.48584511259505325</v>
      </c>
    </row>
    <row r="116" spans="5:7" ht="14.25">
      <c r="E116" s="64"/>
      <c r="F116" s="64"/>
      <c r="G116" s="35"/>
    </row>
    <row r="117" spans="3:7" ht="14.25">
      <c r="C117" s="13" t="s">
        <v>57</v>
      </c>
      <c r="D117" s="41" t="s">
        <v>58</v>
      </c>
      <c r="E117" s="64">
        <v>140000</v>
      </c>
      <c r="F117" s="64">
        <v>54991</v>
      </c>
      <c r="G117" s="73">
        <f>F117/E117</f>
        <v>0.39279285714285717</v>
      </c>
    </row>
    <row r="118" spans="5:7" ht="14.25">
      <c r="E118" s="64"/>
      <c r="F118" s="64"/>
      <c r="G118" s="35"/>
    </row>
    <row r="119" spans="1:7" s="5" customFormat="1" ht="15">
      <c r="A119" s="17">
        <v>758</v>
      </c>
      <c r="B119" s="11"/>
      <c r="C119" s="17"/>
      <c r="D119" s="43" t="s">
        <v>20</v>
      </c>
      <c r="E119" s="63">
        <f>E121+E125+E133+E129</f>
        <v>14454062</v>
      </c>
      <c r="F119" s="63">
        <f>F121+F125+F133+F129</f>
        <v>8508977</v>
      </c>
      <c r="G119" s="73">
        <f>F119/E119</f>
        <v>0.5886910544592932</v>
      </c>
    </row>
    <row r="120" spans="5:7" ht="14.25">
      <c r="E120" s="64"/>
      <c r="F120" s="64"/>
      <c r="G120" s="35"/>
    </row>
    <row r="121" spans="1:7" s="2" customFormat="1" ht="23.25">
      <c r="A121" s="12"/>
      <c r="B121" s="8">
        <v>75801</v>
      </c>
      <c r="C121" s="12"/>
      <c r="D121" s="44" t="s">
        <v>72</v>
      </c>
      <c r="E121" s="65">
        <f>SUM(E122:E123)</f>
        <v>10516261</v>
      </c>
      <c r="F121" s="65">
        <f>SUM(F122:F123)</f>
        <v>6471545</v>
      </c>
      <c r="G121" s="73">
        <f>F121/E121</f>
        <v>0.6153845934405774</v>
      </c>
    </row>
    <row r="122" spans="5:7" ht="14.25">
      <c r="E122" s="64"/>
      <c r="F122" s="64"/>
      <c r="G122" s="35"/>
    </row>
    <row r="123" spans="3:7" ht="14.25">
      <c r="C123" s="13">
        <v>2920</v>
      </c>
      <c r="D123" s="41" t="s">
        <v>30</v>
      </c>
      <c r="E123" s="64">
        <v>10516261</v>
      </c>
      <c r="F123" s="64">
        <v>6471545</v>
      </c>
      <c r="G123" s="73">
        <f>F123/E123</f>
        <v>0.6153845934405774</v>
      </c>
    </row>
    <row r="124" spans="5:7" ht="14.25">
      <c r="E124" s="64"/>
      <c r="F124" s="64"/>
      <c r="G124" s="35"/>
    </row>
    <row r="125" spans="1:7" s="2" customFormat="1" ht="23.25">
      <c r="A125" s="12"/>
      <c r="B125" s="8">
        <v>75803</v>
      </c>
      <c r="C125" s="12"/>
      <c r="D125" s="44" t="s">
        <v>37</v>
      </c>
      <c r="E125" s="65">
        <f>SUM(E127:E128)</f>
        <v>3449912</v>
      </c>
      <c r="F125" s="65">
        <f>SUM(F127:F128)</f>
        <v>1724956</v>
      </c>
      <c r="G125" s="73">
        <f>F125/E125</f>
        <v>0.5</v>
      </c>
    </row>
    <row r="126" spans="1:7" s="2" customFormat="1" ht="15">
      <c r="A126" s="12"/>
      <c r="B126" s="8"/>
      <c r="C126" s="12"/>
      <c r="D126" s="44"/>
      <c r="E126" s="65"/>
      <c r="F126" s="65"/>
      <c r="G126" s="36"/>
    </row>
    <row r="127" spans="3:7" ht="14.25">
      <c r="C127" s="13">
        <v>2920</v>
      </c>
      <c r="D127" s="41" t="s">
        <v>30</v>
      </c>
      <c r="E127" s="64">
        <f>827660+2622252</f>
        <v>3449912</v>
      </c>
      <c r="F127" s="64">
        <v>1724956</v>
      </c>
      <c r="G127" s="73">
        <f>F127/E127</f>
        <v>0.5</v>
      </c>
    </row>
    <row r="128" spans="5:7" ht="14.25">
      <c r="E128" s="64"/>
      <c r="F128" s="64"/>
      <c r="G128" s="35"/>
    </row>
    <row r="129" spans="1:7" s="2" customFormat="1" ht="23.25">
      <c r="A129" s="12"/>
      <c r="B129" s="8">
        <v>75832</v>
      </c>
      <c r="C129" s="12"/>
      <c r="D129" s="44" t="s">
        <v>59</v>
      </c>
      <c r="E129" s="65">
        <f>SUM(E130:E131)</f>
        <v>477889</v>
      </c>
      <c r="F129" s="65">
        <f>SUM(F130:F131)</f>
        <v>238945</v>
      </c>
      <c r="G129" s="73">
        <f>F129/E129</f>
        <v>0.5000010462680664</v>
      </c>
    </row>
    <row r="130" spans="5:7" ht="14.25">
      <c r="E130" s="64"/>
      <c r="F130" s="64"/>
      <c r="G130" s="35"/>
    </row>
    <row r="131" spans="3:7" ht="14.25">
      <c r="C131" s="13">
        <v>2920</v>
      </c>
      <c r="D131" s="41" t="s">
        <v>30</v>
      </c>
      <c r="E131" s="64">
        <v>477889</v>
      </c>
      <c r="F131" s="64">
        <v>238945</v>
      </c>
      <c r="G131" s="73">
        <f>F131/E131</f>
        <v>0.5000010462680664</v>
      </c>
    </row>
    <row r="132" spans="5:7" ht="14.25">
      <c r="E132" s="64"/>
      <c r="F132" s="64"/>
      <c r="G132" s="35"/>
    </row>
    <row r="133" spans="1:7" s="2" customFormat="1" ht="15">
      <c r="A133" s="12"/>
      <c r="B133" s="8">
        <v>75814</v>
      </c>
      <c r="C133" s="12"/>
      <c r="D133" s="44" t="s">
        <v>32</v>
      </c>
      <c r="E133" s="65">
        <f>SUM(E134:E135)</f>
        <v>10000</v>
      </c>
      <c r="F133" s="65">
        <f>SUM(F134:F135)</f>
        <v>73531</v>
      </c>
      <c r="G133" s="73">
        <f>F133/E133</f>
        <v>7.3531</v>
      </c>
    </row>
    <row r="134" spans="5:7" ht="14.25">
      <c r="E134" s="64"/>
      <c r="F134" s="64"/>
      <c r="G134" s="35"/>
    </row>
    <row r="135" spans="3:7" ht="14.25">
      <c r="C135" s="13" t="s">
        <v>54</v>
      </c>
      <c r="D135" s="41" t="s">
        <v>28</v>
      </c>
      <c r="E135" s="64">
        <v>10000</v>
      </c>
      <c r="F135" s="64">
        <v>73531</v>
      </c>
      <c r="G135" s="73">
        <f>F135/E135</f>
        <v>7.3531</v>
      </c>
    </row>
    <row r="136" spans="5:7" ht="14.25">
      <c r="E136" s="64"/>
      <c r="F136" s="64"/>
      <c r="G136" s="73"/>
    </row>
    <row r="137" spans="1:7" s="5" customFormat="1" ht="15">
      <c r="A137" s="17">
        <v>801</v>
      </c>
      <c r="B137" s="11"/>
      <c r="C137" s="17"/>
      <c r="D137" s="43" t="s">
        <v>22</v>
      </c>
      <c r="E137" s="63">
        <f>E149+E175+E159+E145</f>
        <v>102056</v>
      </c>
      <c r="F137" s="63">
        <f>F149+F175+F159+F145+F139</f>
        <v>149287</v>
      </c>
      <c r="G137" s="73">
        <f>F137/E137</f>
        <v>1.4627949361135064</v>
      </c>
    </row>
    <row r="138" spans="1:7" s="5" customFormat="1" ht="15">
      <c r="A138" s="17"/>
      <c r="B138" s="11"/>
      <c r="C138" s="17"/>
      <c r="D138" s="43"/>
      <c r="E138" s="63"/>
      <c r="F138" s="63"/>
      <c r="G138" s="73"/>
    </row>
    <row r="139" spans="1:7" s="5" customFormat="1" ht="15">
      <c r="A139" s="17"/>
      <c r="B139" s="8">
        <v>80102</v>
      </c>
      <c r="C139" s="17"/>
      <c r="D139" s="44" t="s">
        <v>118</v>
      </c>
      <c r="E139" s="63"/>
      <c r="F139" s="79">
        <f>F141+F143</f>
        <v>11903</v>
      </c>
      <c r="G139" s="73"/>
    </row>
    <row r="140" spans="1:7" s="5" customFormat="1" ht="15">
      <c r="A140" s="17"/>
      <c r="B140" s="8"/>
      <c r="C140" s="17"/>
      <c r="D140" s="43"/>
      <c r="E140" s="63"/>
      <c r="F140" s="65"/>
      <c r="G140" s="73"/>
    </row>
    <row r="141" spans="1:7" s="5" customFormat="1" ht="14.25">
      <c r="A141" s="17"/>
      <c r="B141" s="7"/>
      <c r="C141" s="13" t="s">
        <v>61</v>
      </c>
      <c r="D141" s="41" t="s">
        <v>109</v>
      </c>
      <c r="E141" s="64">
        <v>0</v>
      </c>
      <c r="F141" s="64">
        <v>4703</v>
      </c>
      <c r="G141" s="77"/>
    </row>
    <row r="142" spans="1:7" s="5" customFormat="1" ht="15">
      <c r="A142" s="17"/>
      <c r="B142" s="7"/>
      <c r="C142" s="13"/>
      <c r="D142" s="41"/>
      <c r="E142" s="64"/>
      <c r="F142" s="65"/>
      <c r="G142" s="77"/>
    </row>
    <row r="143" spans="1:7" s="5" customFormat="1" ht="22.5">
      <c r="A143" s="17"/>
      <c r="B143" s="7"/>
      <c r="C143" s="13">
        <v>2390</v>
      </c>
      <c r="D143" s="41" t="s">
        <v>119</v>
      </c>
      <c r="E143" s="64">
        <v>0</v>
      </c>
      <c r="F143" s="64">
        <v>7200</v>
      </c>
      <c r="G143" s="78"/>
    </row>
    <row r="144" spans="1:7" s="5" customFormat="1" ht="15">
      <c r="A144" s="17"/>
      <c r="B144" s="11"/>
      <c r="C144" s="17"/>
      <c r="D144" s="43"/>
      <c r="E144" s="63"/>
      <c r="F144" s="63"/>
      <c r="G144" s="34"/>
    </row>
    <row r="145" spans="1:7" s="2" customFormat="1" ht="15">
      <c r="A145" s="12"/>
      <c r="B145" s="8">
        <v>80111</v>
      </c>
      <c r="C145" s="12"/>
      <c r="D145" s="44" t="s">
        <v>95</v>
      </c>
      <c r="E145" s="65">
        <f>SUM(E147:E148)</f>
        <v>900</v>
      </c>
      <c r="F145" s="65">
        <f>SUM(F147:F148)</f>
        <v>0</v>
      </c>
      <c r="G145" s="73">
        <f>F145/E145</f>
        <v>0</v>
      </c>
    </row>
    <row r="146" spans="5:7" ht="14.25">
      <c r="E146" s="64"/>
      <c r="F146" s="64"/>
      <c r="G146" s="35"/>
    </row>
    <row r="147" spans="3:7" ht="14.25">
      <c r="C147" s="18" t="s">
        <v>61</v>
      </c>
      <c r="D147" s="41" t="s">
        <v>62</v>
      </c>
      <c r="E147" s="64">
        <v>900</v>
      </c>
      <c r="F147" s="64">
        <v>0</v>
      </c>
      <c r="G147" s="73">
        <f>F147/E147</f>
        <v>0</v>
      </c>
    </row>
    <row r="148" spans="1:7" s="5" customFormat="1" ht="15">
      <c r="A148" s="17"/>
      <c r="B148" s="11"/>
      <c r="C148" s="17"/>
      <c r="D148" s="43"/>
      <c r="E148" s="63"/>
      <c r="F148" s="63"/>
      <c r="G148" s="34"/>
    </row>
    <row r="149" spans="1:7" s="2" customFormat="1" ht="15">
      <c r="A149" s="12"/>
      <c r="B149" s="8">
        <v>80120</v>
      </c>
      <c r="C149" s="12"/>
      <c r="D149" s="44" t="s">
        <v>23</v>
      </c>
      <c r="E149" s="65">
        <f>SUM(E151:E155)</f>
        <v>37000</v>
      </c>
      <c r="F149" s="65">
        <f>SUM(F151:F157)</f>
        <v>44545</v>
      </c>
      <c r="G149" s="73">
        <f>F149/E149</f>
        <v>1.203918918918919</v>
      </c>
    </row>
    <row r="150" spans="5:7" ht="14.25">
      <c r="E150" s="64"/>
      <c r="F150" s="64"/>
      <c r="G150" s="35"/>
    </row>
    <row r="151" spans="3:7" ht="67.5">
      <c r="C151" s="18" t="s">
        <v>52</v>
      </c>
      <c r="D151" s="41" t="s">
        <v>49</v>
      </c>
      <c r="E151" s="64">
        <v>33000</v>
      </c>
      <c r="F151" s="64">
        <v>15345</v>
      </c>
      <c r="G151" s="73">
        <f>F151/E151</f>
        <v>0.465</v>
      </c>
    </row>
    <row r="152" spans="3:7" ht="14.25">
      <c r="C152" s="18"/>
      <c r="E152" s="64"/>
      <c r="F152" s="64"/>
      <c r="G152" s="73"/>
    </row>
    <row r="153" spans="3:7" ht="14.25">
      <c r="C153" s="18" t="s">
        <v>55</v>
      </c>
      <c r="D153" s="41" t="s">
        <v>31</v>
      </c>
      <c r="E153" s="64">
        <v>0</v>
      </c>
      <c r="F153" s="64">
        <v>149</v>
      </c>
      <c r="G153" s="73"/>
    </row>
    <row r="154" spans="3:7" ht="14.25">
      <c r="C154" s="18"/>
      <c r="E154" s="64"/>
      <c r="F154" s="64"/>
      <c r="G154" s="73"/>
    </row>
    <row r="155" spans="3:7" ht="14.25">
      <c r="C155" s="18" t="s">
        <v>54</v>
      </c>
      <c r="D155" s="41" t="s">
        <v>28</v>
      </c>
      <c r="E155" s="64">
        <v>4000</v>
      </c>
      <c r="F155" s="64">
        <v>1625</v>
      </c>
      <c r="G155" s="73">
        <f>F155/E155</f>
        <v>0.40625</v>
      </c>
    </row>
    <row r="156" spans="3:7" ht="14.25">
      <c r="C156" s="18"/>
      <c r="E156" s="64"/>
      <c r="F156" s="64"/>
      <c r="G156" s="73"/>
    </row>
    <row r="157" spans="3:7" ht="14.25">
      <c r="C157" s="18" t="s">
        <v>61</v>
      </c>
      <c r="D157" s="41" t="s">
        <v>109</v>
      </c>
      <c r="E157" s="64">
        <v>0</v>
      </c>
      <c r="F157" s="64">
        <v>27426</v>
      </c>
      <c r="G157" s="73"/>
    </row>
    <row r="158" spans="3:7" ht="14.25">
      <c r="C158" s="18"/>
      <c r="E158" s="64"/>
      <c r="F158" s="64"/>
      <c r="G158" s="35"/>
    </row>
    <row r="159" spans="1:7" s="2" customFormat="1" ht="15">
      <c r="A159" s="12"/>
      <c r="B159" s="8">
        <v>80130</v>
      </c>
      <c r="C159" s="12"/>
      <c r="D159" s="44" t="s">
        <v>45</v>
      </c>
      <c r="E159" s="65">
        <f>SUM(E161:E173)</f>
        <v>33156</v>
      </c>
      <c r="F159" s="65">
        <f>SUM(F161:F173)</f>
        <v>77839</v>
      </c>
      <c r="G159" s="73">
        <f>F159/E159</f>
        <v>2.347659548799614</v>
      </c>
    </row>
    <row r="160" spans="5:7" ht="14.25">
      <c r="E160" s="64"/>
      <c r="F160" s="64"/>
      <c r="G160" s="35"/>
    </row>
    <row r="161" spans="3:7" ht="14.25">
      <c r="C161" s="18" t="s">
        <v>55</v>
      </c>
      <c r="D161" s="41" t="s">
        <v>31</v>
      </c>
      <c r="E161" s="64">
        <v>10000</v>
      </c>
      <c r="F161" s="64">
        <v>8018</v>
      </c>
      <c r="G161" s="73">
        <f>F161/E161</f>
        <v>0.8018</v>
      </c>
    </row>
    <row r="162" spans="3:7" ht="14.25">
      <c r="C162" s="18"/>
      <c r="E162" s="64"/>
      <c r="F162" s="64"/>
      <c r="G162" s="35"/>
    </row>
    <row r="163" spans="3:7" ht="67.5">
      <c r="C163" s="18" t="s">
        <v>52</v>
      </c>
      <c r="D163" s="41" t="s">
        <v>49</v>
      </c>
      <c r="E163" s="64">
        <v>8000</v>
      </c>
      <c r="F163" s="64">
        <v>5215</v>
      </c>
      <c r="G163" s="73">
        <f>F163/E163</f>
        <v>0.651875</v>
      </c>
    </row>
    <row r="164" spans="3:7" ht="14.25">
      <c r="C164" s="18"/>
      <c r="E164" s="64"/>
      <c r="F164" s="64"/>
      <c r="G164" s="73"/>
    </row>
    <row r="165" spans="1:7" s="2" customFormat="1" ht="22.5">
      <c r="A165" s="12"/>
      <c r="B165" s="8"/>
      <c r="C165" s="50" t="s">
        <v>106</v>
      </c>
      <c r="D165" s="49" t="s">
        <v>91</v>
      </c>
      <c r="E165" s="64">
        <v>3230</v>
      </c>
      <c r="F165" s="64">
        <v>3230</v>
      </c>
      <c r="G165" s="73">
        <f>F165/E165</f>
        <v>1</v>
      </c>
    </row>
    <row r="166" spans="1:7" s="2" customFormat="1" ht="14.25">
      <c r="A166" s="12"/>
      <c r="B166" s="8"/>
      <c r="C166" s="50"/>
      <c r="D166" s="49"/>
      <c r="E166" s="64"/>
      <c r="F166" s="64"/>
      <c r="G166" s="73"/>
    </row>
    <row r="167" spans="1:7" s="2" customFormat="1" ht="14.25">
      <c r="A167" s="12"/>
      <c r="B167" s="8"/>
      <c r="C167" s="50" t="s">
        <v>104</v>
      </c>
      <c r="D167" s="49" t="s">
        <v>107</v>
      </c>
      <c r="E167" s="64">
        <v>0</v>
      </c>
      <c r="F167" s="64">
        <v>136</v>
      </c>
      <c r="G167" s="73"/>
    </row>
    <row r="168" spans="1:7" s="2" customFormat="1" ht="14.25">
      <c r="A168" s="12"/>
      <c r="B168" s="8"/>
      <c r="C168" s="50"/>
      <c r="D168" s="49"/>
      <c r="E168" s="64"/>
      <c r="F168" s="64"/>
      <c r="G168" s="73"/>
    </row>
    <row r="169" spans="1:7" s="2" customFormat="1" ht="14.25">
      <c r="A169" s="12"/>
      <c r="B169" s="8"/>
      <c r="C169" s="50" t="s">
        <v>54</v>
      </c>
      <c r="D169" s="49" t="s">
        <v>28</v>
      </c>
      <c r="E169" s="64">
        <v>0</v>
      </c>
      <c r="F169" s="64">
        <v>131</v>
      </c>
      <c r="G169" s="73"/>
    </row>
    <row r="170" spans="1:7" s="2" customFormat="1" ht="14.25">
      <c r="A170" s="12"/>
      <c r="B170" s="8"/>
      <c r="C170" s="50"/>
      <c r="D170" s="49"/>
      <c r="E170" s="64"/>
      <c r="F170" s="64"/>
      <c r="G170" s="73"/>
    </row>
    <row r="171" spans="1:7" s="2" customFormat="1" ht="14.25">
      <c r="A171" s="12"/>
      <c r="B171" s="8"/>
      <c r="C171" s="50" t="s">
        <v>61</v>
      </c>
      <c r="D171" s="49" t="s">
        <v>110</v>
      </c>
      <c r="E171" s="64">
        <v>0</v>
      </c>
      <c r="F171" s="64">
        <v>53183</v>
      </c>
      <c r="G171" s="73"/>
    </row>
    <row r="172" spans="1:7" s="2" customFormat="1" ht="14.25">
      <c r="A172" s="12"/>
      <c r="B172" s="8"/>
      <c r="C172" s="50"/>
      <c r="D172" s="49"/>
      <c r="E172" s="64"/>
      <c r="F172" s="64"/>
      <c r="G172" s="51"/>
    </row>
    <row r="173" spans="3:7" ht="22.5">
      <c r="C173" s="18">
        <v>2380</v>
      </c>
      <c r="D173" s="41" t="s">
        <v>50</v>
      </c>
      <c r="E173" s="64">
        <v>11926</v>
      </c>
      <c r="F173" s="64">
        <v>7926</v>
      </c>
      <c r="G173" s="73">
        <f>F173/E173</f>
        <v>0.664598356531947</v>
      </c>
    </row>
    <row r="174" spans="3:7" ht="14.25">
      <c r="C174" s="18"/>
      <c r="E174" s="64"/>
      <c r="F174" s="64"/>
      <c r="G174" s="35"/>
    </row>
    <row r="175" spans="1:7" s="2" customFormat="1" ht="15">
      <c r="A175" s="12"/>
      <c r="B175" s="8">
        <v>80132</v>
      </c>
      <c r="C175" s="21"/>
      <c r="D175" s="44" t="s">
        <v>41</v>
      </c>
      <c r="E175" s="65">
        <f>SUM(E176:E177)</f>
        <v>31000</v>
      </c>
      <c r="F175" s="65">
        <f>SUM(F176:F177)</f>
        <v>15000</v>
      </c>
      <c r="G175" s="73">
        <f>F175/E175</f>
        <v>0.4838709677419355</v>
      </c>
    </row>
    <row r="176" spans="5:7" ht="14.25">
      <c r="E176" s="64"/>
      <c r="F176" s="64"/>
      <c r="G176" s="35"/>
    </row>
    <row r="177" spans="3:7" ht="45">
      <c r="C177" s="13">
        <v>2710</v>
      </c>
      <c r="D177" s="41" t="s">
        <v>46</v>
      </c>
      <c r="E177" s="64">
        <v>31000</v>
      </c>
      <c r="F177" s="64">
        <v>15000</v>
      </c>
      <c r="G177" s="73">
        <f>F177/E177</f>
        <v>0.4838709677419355</v>
      </c>
    </row>
    <row r="178" spans="5:7" ht="14.25">
      <c r="E178" s="64"/>
      <c r="F178" s="64"/>
      <c r="G178" s="35"/>
    </row>
    <row r="179" spans="1:7" s="13" customFormat="1" ht="15">
      <c r="A179" s="22">
        <v>803</v>
      </c>
      <c r="B179" s="22"/>
      <c r="C179" s="23"/>
      <c r="D179" s="45" t="s">
        <v>79</v>
      </c>
      <c r="E179" s="67">
        <f>E181</f>
        <v>38936</v>
      </c>
      <c r="F179" s="67">
        <f>F181</f>
        <v>23779</v>
      </c>
      <c r="G179" s="73">
        <f>F179/E179</f>
        <v>0.6107201561536881</v>
      </c>
    </row>
    <row r="180" spans="1:7" s="13" customFormat="1" ht="14.25">
      <c r="A180" s="24"/>
      <c r="B180" s="24"/>
      <c r="C180" s="25"/>
      <c r="D180" s="46"/>
      <c r="E180" s="68"/>
      <c r="F180" s="68"/>
      <c r="G180" s="38"/>
    </row>
    <row r="181" spans="1:7" s="13" customFormat="1" ht="15">
      <c r="A181" s="26"/>
      <c r="B181" s="26">
        <v>80309</v>
      </c>
      <c r="C181" s="27"/>
      <c r="D181" s="47" t="s">
        <v>80</v>
      </c>
      <c r="E181" s="69">
        <f>SUM(E183:E185)</f>
        <v>38936</v>
      </c>
      <c r="F181" s="69">
        <f>SUM(F183:F185)</f>
        <v>23779</v>
      </c>
      <c r="G181" s="73">
        <f>F181/E181</f>
        <v>0.6107201561536881</v>
      </c>
    </row>
    <row r="182" spans="1:7" s="13" customFormat="1" ht="14.25">
      <c r="A182" s="28"/>
      <c r="B182" s="28"/>
      <c r="C182" s="29"/>
      <c r="D182" s="48"/>
      <c r="E182" s="70"/>
      <c r="F182" s="70"/>
      <c r="G182" s="39"/>
    </row>
    <row r="183" spans="1:7" s="13" customFormat="1" ht="45">
      <c r="A183" s="28"/>
      <c r="B183" s="28"/>
      <c r="C183" s="29">
        <v>2328</v>
      </c>
      <c r="D183" s="48" t="s">
        <v>81</v>
      </c>
      <c r="E183" s="70">
        <v>29202</v>
      </c>
      <c r="F183" s="70">
        <v>17834</v>
      </c>
      <c r="G183" s="73">
        <f>F183/E183</f>
        <v>0.6107115950962263</v>
      </c>
    </row>
    <row r="184" spans="1:7" s="13" customFormat="1" ht="14.25">
      <c r="A184" s="28"/>
      <c r="B184" s="28"/>
      <c r="C184" s="29"/>
      <c r="D184" s="48"/>
      <c r="E184" s="70"/>
      <c r="F184" s="70"/>
      <c r="G184" s="39"/>
    </row>
    <row r="185" spans="1:7" s="13" customFormat="1" ht="45">
      <c r="A185" s="28"/>
      <c r="B185" s="28"/>
      <c r="C185" s="29">
        <v>2329</v>
      </c>
      <c r="D185" s="48" t="s">
        <v>81</v>
      </c>
      <c r="E185" s="70">
        <v>9734</v>
      </c>
      <c r="F185" s="70">
        <v>5945</v>
      </c>
      <c r="G185" s="73">
        <f>F185/E185</f>
        <v>0.6107458393260735</v>
      </c>
    </row>
    <row r="186" spans="1:7" s="13" customFormat="1" ht="14.25">
      <c r="A186" s="28"/>
      <c r="B186" s="28"/>
      <c r="C186" s="29"/>
      <c r="D186" s="48"/>
      <c r="E186" s="70"/>
      <c r="F186" s="70"/>
      <c r="G186" s="39"/>
    </row>
    <row r="187" spans="1:7" s="5" customFormat="1" ht="15">
      <c r="A187" s="17">
        <v>851</v>
      </c>
      <c r="B187" s="11"/>
      <c r="C187" s="17"/>
      <c r="D187" s="43" t="s">
        <v>13</v>
      </c>
      <c r="E187" s="63">
        <f>E195</f>
        <v>1284000</v>
      </c>
      <c r="F187" s="63">
        <f>F195+F189</f>
        <v>690424</v>
      </c>
      <c r="G187" s="73">
        <f>F187/E187</f>
        <v>0.5377133956386293</v>
      </c>
    </row>
    <row r="188" spans="1:7" s="5" customFormat="1" ht="15">
      <c r="A188" s="17"/>
      <c r="B188" s="11"/>
      <c r="C188" s="17"/>
      <c r="D188" s="43"/>
      <c r="E188" s="63"/>
      <c r="F188" s="63"/>
      <c r="G188" s="73"/>
    </row>
    <row r="189" spans="1:7" s="5" customFormat="1" ht="15">
      <c r="A189" s="17"/>
      <c r="B189" s="11">
        <v>85111</v>
      </c>
      <c r="C189" s="17"/>
      <c r="D189" s="43" t="s">
        <v>120</v>
      </c>
      <c r="E189" s="63">
        <f>E191+E193</f>
        <v>0</v>
      </c>
      <c r="F189" s="63">
        <f>F191+F193</f>
        <v>724</v>
      </c>
      <c r="G189" s="73"/>
    </row>
    <row r="190" spans="1:7" s="5" customFormat="1" ht="15">
      <c r="A190" s="17"/>
      <c r="B190" s="11"/>
      <c r="C190" s="17"/>
      <c r="D190" s="43"/>
      <c r="E190" s="63"/>
      <c r="F190" s="63"/>
      <c r="G190" s="73"/>
    </row>
    <row r="191" spans="1:7" s="5" customFormat="1" ht="14.25">
      <c r="A191" s="17"/>
      <c r="B191" s="11"/>
      <c r="C191" s="13" t="s">
        <v>104</v>
      </c>
      <c r="D191" s="49" t="s">
        <v>107</v>
      </c>
      <c r="E191" s="64">
        <v>0</v>
      </c>
      <c r="F191" s="64">
        <v>1</v>
      </c>
      <c r="G191" s="78"/>
    </row>
    <row r="192" spans="1:7" s="5" customFormat="1" ht="14.25">
      <c r="A192" s="17"/>
      <c r="B192" s="11"/>
      <c r="C192" s="13"/>
      <c r="D192" s="41"/>
      <c r="E192" s="64"/>
      <c r="F192" s="64"/>
      <c r="G192" s="78"/>
    </row>
    <row r="193" spans="1:7" s="5" customFormat="1" ht="14.25">
      <c r="A193" s="17"/>
      <c r="B193" s="11"/>
      <c r="C193" s="13" t="s">
        <v>61</v>
      </c>
      <c r="D193" s="49" t="s">
        <v>110</v>
      </c>
      <c r="E193" s="64">
        <v>0</v>
      </c>
      <c r="F193" s="64">
        <v>723</v>
      </c>
      <c r="G193" s="78"/>
    </row>
    <row r="194" spans="1:7" s="5" customFormat="1" ht="14.25">
      <c r="A194" s="17"/>
      <c r="B194" s="11"/>
      <c r="C194" s="13"/>
      <c r="D194" s="41"/>
      <c r="E194" s="64"/>
      <c r="F194" s="64"/>
      <c r="G194" s="78"/>
    </row>
    <row r="195" spans="1:7" s="2" customFormat="1" ht="34.5">
      <c r="A195" s="12"/>
      <c r="B195" s="8">
        <v>85156</v>
      </c>
      <c r="C195" s="12"/>
      <c r="D195" s="44" t="s">
        <v>51</v>
      </c>
      <c r="E195" s="65">
        <f>SUM(E196:E197)</f>
        <v>1284000</v>
      </c>
      <c r="F195" s="65">
        <f>SUM(F196:F197)</f>
        <v>689700</v>
      </c>
      <c r="G195" s="73">
        <f>F195/E195</f>
        <v>0.5371495327102803</v>
      </c>
    </row>
    <row r="196" spans="5:7" ht="14.25">
      <c r="E196" s="64"/>
      <c r="F196" s="64"/>
      <c r="G196" s="35"/>
    </row>
    <row r="197" spans="3:7" ht="56.25">
      <c r="C197" s="13">
        <v>2110</v>
      </c>
      <c r="D197" s="41" t="s">
        <v>48</v>
      </c>
      <c r="E197" s="64">
        <v>1284000</v>
      </c>
      <c r="F197" s="64">
        <v>689700</v>
      </c>
      <c r="G197" s="73">
        <f>F197/E197</f>
        <v>0.5371495327102803</v>
      </c>
    </row>
    <row r="198" spans="5:7" ht="15">
      <c r="E198" s="63"/>
      <c r="F198" s="63"/>
      <c r="G198" s="34"/>
    </row>
    <row r="199" spans="1:7" s="5" customFormat="1" ht="15">
      <c r="A199" s="17">
        <v>852</v>
      </c>
      <c r="B199" s="11"/>
      <c r="C199" s="17"/>
      <c r="D199" s="43" t="s">
        <v>14</v>
      </c>
      <c r="E199" s="63">
        <f>E201+E215+E233+E243</f>
        <v>9718600</v>
      </c>
      <c r="F199" s="63">
        <f>F201+F215+F233+F243</f>
        <v>4822289</v>
      </c>
      <c r="G199" s="73">
        <f>F199/E199</f>
        <v>0.496191735435145</v>
      </c>
    </row>
    <row r="200" spans="5:7" ht="14.25">
      <c r="E200" s="64"/>
      <c r="F200" s="64"/>
      <c r="G200" s="35"/>
    </row>
    <row r="201" spans="1:7" s="2" customFormat="1" ht="15">
      <c r="A201" s="12"/>
      <c r="B201" s="8">
        <v>85201</v>
      </c>
      <c r="C201" s="12"/>
      <c r="D201" s="44" t="s">
        <v>15</v>
      </c>
      <c r="E201" s="65">
        <f>SUM(E202:E211)</f>
        <v>478300</v>
      </c>
      <c r="F201" s="65">
        <f>SUM(F202:F213)</f>
        <v>123005</v>
      </c>
      <c r="G201" s="73">
        <f>F201/E201</f>
        <v>0.2571712314447</v>
      </c>
    </row>
    <row r="202" spans="5:7" ht="14.25">
      <c r="E202" s="64"/>
      <c r="F202" s="64"/>
      <c r="G202" s="35"/>
    </row>
    <row r="203" spans="3:7" ht="14.25">
      <c r="C203" s="18" t="s">
        <v>55</v>
      </c>
      <c r="D203" s="41" t="s">
        <v>31</v>
      </c>
      <c r="E203" s="64">
        <f>334100+2000+110000</f>
        <v>446100</v>
      </c>
      <c r="F203" s="64">
        <v>98325</v>
      </c>
      <c r="G203" s="73">
        <f>F203/E203</f>
        <v>0.22041022192333556</v>
      </c>
    </row>
    <row r="204" spans="3:7" ht="14.25">
      <c r="C204" s="18"/>
      <c r="E204" s="64"/>
      <c r="F204" s="64"/>
      <c r="G204" s="35"/>
    </row>
    <row r="205" spans="3:7" ht="45">
      <c r="C205" s="18" t="s">
        <v>88</v>
      </c>
      <c r="D205" s="41" t="s">
        <v>89</v>
      </c>
      <c r="E205" s="64">
        <v>4700</v>
      </c>
      <c r="F205" s="64">
        <v>1310</v>
      </c>
      <c r="G205" s="73">
        <f>F205/E205</f>
        <v>0.27872340425531916</v>
      </c>
    </row>
    <row r="206" spans="3:7" ht="14.25">
      <c r="C206" s="18"/>
      <c r="E206" s="64"/>
      <c r="F206" s="64"/>
      <c r="G206" s="73"/>
    </row>
    <row r="207" spans="3:7" ht="14.25">
      <c r="C207" s="18" t="s">
        <v>104</v>
      </c>
      <c r="D207" s="49" t="s">
        <v>107</v>
      </c>
      <c r="E207" s="64">
        <v>0</v>
      </c>
      <c r="F207" s="64">
        <v>14</v>
      </c>
      <c r="G207" s="73"/>
    </row>
    <row r="208" spans="3:7" ht="14.25">
      <c r="C208" s="18"/>
      <c r="E208" s="64"/>
      <c r="F208" s="64"/>
      <c r="G208" s="73"/>
    </row>
    <row r="209" spans="3:7" ht="14.25">
      <c r="C209" s="18" t="s">
        <v>54</v>
      </c>
      <c r="D209" s="49" t="s">
        <v>28</v>
      </c>
      <c r="E209" s="64">
        <v>0</v>
      </c>
      <c r="F209" s="64">
        <v>499</v>
      </c>
      <c r="G209" s="77"/>
    </row>
    <row r="210" spans="3:7" ht="14.25">
      <c r="C210" s="18"/>
      <c r="E210" s="64"/>
      <c r="F210" s="64"/>
      <c r="G210" s="35"/>
    </row>
    <row r="211" spans="3:7" ht="14.25">
      <c r="C211" s="18" t="s">
        <v>61</v>
      </c>
      <c r="D211" s="41" t="s">
        <v>62</v>
      </c>
      <c r="E211" s="64">
        <v>27500</v>
      </c>
      <c r="F211" s="64">
        <v>19730</v>
      </c>
      <c r="G211" s="73">
        <f>F211/E211</f>
        <v>0.7174545454545455</v>
      </c>
    </row>
    <row r="212" spans="3:7" ht="14.25">
      <c r="C212" s="18"/>
      <c r="E212" s="64"/>
      <c r="F212" s="64"/>
      <c r="G212" s="73"/>
    </row>
    <row r="213" spans="3:7" ht="22.5">
      <c r="C213" s="18">
        <v>2390</v>
      </c>
      <c r="D213" s="41" t="s">
        <v>121</v>
      </c>
      <c r="E213" s="64">
        <v>0</v>
      </c>
      <c r="F213" s="64">
        <v>3127</v>
      </c>
      <c r="G213" s="73"/>
    </row>
    <row r="214" spans="3:7" ht="14.25">
      <c r="C214" s="18"/>
      <c r="E214" s="64"/>
      <c r="F214" s="64"/>
      <c r="G214" s="35"/>
    </row>
    <row r="215" spans="1:7" s="2" customFormat="1" ht="15">
      <c r="A215" s="12"/>
      <c r="B215" s="8">
        <v>85202</v>
      </c>
      <c r="C215" s="12"/>
      <c r="D215" s="44" t="s">
        <v>16</v>
      </c>
      <c r="E215" s="65">
        <f>SUM(E217:E232)</f>
        <v>9195600</v>
      </c>
      <c r="F215" s="65">
        <f>SUM(F217:F232)</f>
        <v>4671231</v>
      </c>
      <c r="G215" s="73">
        <f>F215/E215</f>
        <v>0.5079854495628344</v>
      </c>
    </row>
    <row r="216" spans="1:7" s="2" customFormat="1" ht="15">
      <c r="A216" s="12"/>
      <c r="B216" s="8"/>
      <c r="C216" s="12"/>
      <c r="D216" s="44"/>
      <c r="E216" s="65"/>
      <c r="F216" s="65"/>
      <c r="G216" s="36"/>
    </row>
    <row r="217" spans="3:7" ht="67.5">
      <c r="C217" s="13" t="s">
        <v>52</v>
      </c>
      <c r="D217" s="41" t="s">
        <v>49</v>
      </c>
      <c r="E217" s="64">
        <f>64500+18000</f>
        <v>82500</v>
      </c>
      <c r="F217" s="64">
        <v>40339</v>
      </c>
      <c r="G217" s="73">
        <f>F217/E217</f>
        <v>0.48895757575757576</v>
      </c>
    </row>
    <row r="218" spans="1:7" s="2" customFormat="1" ht="14.25">
      <c r="A218" s="12"/>
      <c r="B218" s="8"/>
      <c r="C218" s="12"/>
      <c r="D218" s="44"/>
      <c r="E218" s="64"/>
      <c r="F218" s="64"/>
      <c r="G218" s="35"/>
    </row>
    <row r="219" spans="3:7" ht="14.25">
      <c r="C219" s="18" t="s">
        <v>55</v>
      </c>
      <c r="D219" s="41" t="s">
        <v>31</v>
      </c>
      <c r="E219" s="64">
        <f>(2400000*103%)</f>
        <v>2472000</v>
      </c>
      <c r="F219" s="64">
        <v>1460160</v>
      </c>
      <c r="G219" s="73">
        <f>F219/E219</f>
        <v>0.5906796116504854</v>
      </c>
    </row>
    <row r="220" spans="3:7" ht="14.25">
      <c r="C220" s="18"/>
      <c r="E220" s="64"/>
      <c r="F220" s="64"/>
      <c r="G220" s="73"/>
    </row>
    <row r="221" spans="3:7" ht="22.5">
      <c r="C221" s="18" t="s">
        <v>106</v>
      </c>
      <c r="D221" s="41" t="s">
        <v>127</v>
      </c>
      <c r="E221" s="64">
        <v>0</v>
      </c>
      <c r="F221" s="64">
        <v>998</v>
      </c>
      <c r="G221" s="73"/>
    </row>
    <row r="222" spans="5:7" ht="14.25">
      <c r="E222" s="64"/>
      <c r="F222" s="64"/>
      <c r="G222" s="35"/>
    </row>
    <row r="223" spans="3:7" ht="33.75">
      <c r="C223" s="13">
        <v>2130</v>
      </c>
      <c r="D223" s="41" t="s">
        <v>42</v>
      </c>
      <c r="E223" s="64">
        <v>6598000</v>
      </c>
      <c r="F223" s="64">
        <v>3074093</v>
      </c>
      <c r="G223" s="73">
        <f>F223/E223</f>
        <v>0.46591285237950897</v>
      </c>
    </row>
    <row r="224" spans="5:7" ht="14.25">
      <c r="E224" s="64"/>
      <c r="F224" s="64"/>
      <c r="G224" s="73"/>
    </row>
    <row r="225" spans="3:7" ht="22.5">
      <c r="C225" s="13">
        <v>2390</v>
      </c>
      <c r="D225" s="41" t="s">
        <v>121</v>
      </c>
      <c r="E225" s="64">
        <v>0</v>
      </c>
      <c r="F225" s="64">
        <v>6891</v>
      </c>
      <c r="G225" s="73"/>
    </row>
    <row r="226" spans="5:7" ht="14.25">
      <c r="E226" s="64"/>
      <c r="F226" s="64"/>
      <c r="G226" s="73"/>
    </row>
    <row r="227" spans="3:7" ht="14.25">
      <c r="C227" s="13" t="s">
        <v>104</v>
      </c>
      <c r="D227" s="49" t="s">
        <v>107</v>
      </c>
      <c r="E227" s="64">
        <v>0</v>
      </c>
      <c r="F227" s="64">
        <v>176</v>
      </c>
      <c r="G227" s="73"/>
    </row>
    <row r="228" spans="5:7" ht="14.25">
      <c r="E228" s="64"/>
      <c r="F228" s="64"/>
      <c r="G228" s="35"/>
    </row>
    <row r="229" spans="3:7" ht="14.25">
      <c r="C229" s="18" t="s">
        <v>54</v>
      </c>
      <c r="D229" s="41" t="s">
        <v>28</v>
      </c>
      <c r="E229" s="64">
        <v>1400</v>
      </c>
      <c r="F229" s="64">
        <v>4217</v>
      </c>
      <c r="G229" s="73">
        <f>F229/E229</f>
        <v>3.012142857142857</v>
      </c>
    </row>
    <row r="230" spans="3:7" ht="14.25">
      <c r="C230" s="18"/>
      <c r="E230" s="64"/>
      <c r="F230" s="64"/>
      <c r="G230" s="35"/>
    </row>
    <row r="231" spans="3:7" ht="14.25">
      <c r="C231" s="18" t="s">
        <v>61</v>
      </c>
      <c r="D231" s="41" t="s">
        <v>62</v>
      </c>
      <c r="E231" s="64">
        <v>41700</v>
      </c>
      <c r="F231" s="64">
        <v>84357</v>
      </c>
      <c r="G231" s="73">
        <f>F231/E231</f>
        <v>2.0229496402877696</v>
      </c>
    </row>
    <row r="232" spans="3:7" ht="14.25">
      <c r="C232" s="18"/>
      <c r="E232" s="64"/>
      <c r="F232" s="64"/>
      <c r="G232" s="35"/>
    </row>
    <row r="233" spans="1:7" s="2" customFormat="1" ht="15">
      <c r="A233" s="12"/>
      <c r="B233" s="8">
        <v>85204</v>
      </c>
      <c r="C233" s="12"/>
      <c r="D233" s="44" t="s">
        <v>17</v>
      </c>
      <c r="E233" s="65">
        <f>SUM(E235:E242)</f>
        <v>31100</v>
      </c>
      <c r="F233" s="65">
        <f>SUM(F235:F242)</f>
        <v>20547</v>
      </c>
      <c r="G233" s="73">
        <f>F233/E233</f>
        <v>0.6606752411575563</v>
      </c>
    </row>
    <row r="234" spans="1:7" s="2" customFormat="1" ht="15">
      <c r="A234" s="12"/>
      <c r="B234" s="8"/>
      <c r="C234" s="12"/>
      <c r="D234" s="44"/>
      <c r="E234" s="65"/>
      <c r="F234" s="65"/>
      <c r="G234" s="36"/>
    </row>
    <row r="235" spans="3:7" ht="14.25">
      <c r="C235" s="18" t="s">
        <v>55</v>
      </c>
      <c r="D235" s="41" t="s">
        <v>31</v>
      </c>
      <c r="E235" s="64">
        <f>13600+12000</f>
        <v>25600</v>
      </c>
      <c r="F235" s="64">
        <v>16699</v>
      </c>
      <c r="G235" s="73">
        <f>F235/E235</f>
        <v>0.6523046875</v>
      </c>
    </row>
    <row r="236" spans="3:7" ht="14.25">
      <c r="C236" s="18"/>
      <c r="E236" s="64"/>
      <c r="F236" s="64"/>
      <c r="G236" s="35"/>
    </row>
    <row r="237" spans="3:7" ht="14.25">
      <c r="C237" s="18" t="s">
        <v>87</v>
      </c>
      <c r="D237" s="41" t="s">
        <v>92</v>
      </c>
      <c r="E237" s="64">
        <v>5500</v>
      </c>
      <c r="F237" s="64">
        <v>2857</v>
      </c>
      <c r="G237" s="73">
        <f>F237/E237</f>
        <v>0.5194545454545455</v>
      </c>
    </row>
    <row r="238" spans="3:7" ht="14.25">
      <c r="C238" s="18"/>
      <c r="E238" s="64"/>
      <c r="F238" s="64"/>
      <c r="G238" s="73"/>
    </row>
    <row r="239" spans="3:7" ht="14.25">
      <c r="C239" s="18" t="s">
        <v>104</v>
      </c>
      <c r="D239" s="49" t="s">
        <v>107</v>
      </c>
      <c r="E239" s="64">
        <v>0</v>
      </c>
      <c r="F239" s="64">
        <v>72</v>
      </c>
      <c r="G239" s="73"/>
    </row>
    <row r="240" spans="3:7" ht="14.25">
      <c r="C240" s="18"/>
      <c r="E240" s="64"/>
      <c r="F240" s="64"/>
      <c r="G240" s="73"/>
    </row>
    <row r="241" spans="3:7" ht="45">
      <c r="C241" s="18">
        <v>2320</v>
      </c>
      <c r="D241" s="41" t="s">
        <v>122</v>
      </c>
      <c r="E241" s="64">
        <v>0</v>
      </c>
      <c r="F241" s="64">
        <v>919</v>
      </c>
      <c r="G241" s="73"/>
    </row>
    <row r="242" spans="3:7" ht="14.25">
      <c r="C242" s="18"/>
      <c r="E242" s="64"/>
      <c r="F242" s="64"/>
      <c r="G242" s="35"/>
    </row>
    <row r="243" spans="1:7" s="2" customFormat="1" ht="23.25">
      <c r="A243" s="12"/>
      <c r="B243" s="8">
        <v>85218</v>
      </c>
      <c r="C243" s="12"/>
      <c r="D243" s="44" t="s">
        <v>70</v>
      </c>
      <c r="E243" s="65">
        <f>SUM(E245:E249)</f>
        <v>13600</v>
      </c>
      <c r="F243" s="65">
        <f>SUM(F245:F249)</f>
        <v>7506</v>
      </c>
      <c r="G243" s="73">
        <f>F243/E243</f>
        <v>0.5519117647058823</v>
      </c>
    </row>
    <row r="244" spans="1:7" s="2" customFormat="1" ht="15">
      <c r="A244" s="12"/>
      <c r="B244" s="8"/>
      <c r="C244" s="12"/>
      <c r="D244" s="44"/>
      <c r="E244" s="65"/>
      <c r="F244" s="65"/>
      <c r="G244" s="36"/>
    </row>
    <row r="245" spans="3:7" ht="14.25">
      <c r="C245" s="18" t="s">
        <v>55</v>
      </c>
      <c r="D245" s="41" t="s">
        <v>31</v>
      </c>
      <c r="E245" s="64">
        <v>800</v>
      </c>
      <c r="F245" s="64">
        <v>749</v>
      </c>
      <c r="G245" s="73">
        <f>F245/E245</f>
        <v>0.93625</v>
      </c>
    </row>
    <row r="246" spans="3:7" ht="14.25">
      <c r="C246" s="18"/>
      <c r="E246" s="64"/>
      <c r="F246" s="64"/>
      <c r="G246" s="73"/>
    </row>
    <row r="247" spans="3:7" ht="14.25">
      <c r="C247" s="18" t="s">
        <v>54</v>
      </c>
      <c r="D247" s="49" t="s">
        <v>28</v>
      </c>
      <c r="E247" s="64">
        <v>0</v>
      </c>
      <c r="F247" s="64">
        <v>549</v>
      </c>
      <c r="G247" s="73"/>
    </row>
    <row r="248" spans="3:7" ht="14.25">
      <c r="C248" s="18"/>
      <c r="E248" s="64"/>
      <c r="F248" s="64"/>
      <c r="G248" s="35"/>
    </row>
    <row r="249" spans="3:7" ht="14.25">
      <c r="C249" s="18" t="s">
        <v>61</v>
      </c>
      <c r="D249" s="41" t="s">
        <v>71</v>
      </c>
      <c r="E249" s="64">
        <v>12800</v>
      </c>
      <c r="F249" s="64">
        <v>6208</v>
      </c>
      <c r="G249" s="73">
        <f>F249/E249</f>
        <v>0.485</v>
      </c>
    </row>
    <row r="250" spans="3:7" ht="14.25">
      <c r="C250" s="18"/>
      <c r="E250" s="64"/>
      <c r="F250" s="64"/>
      <c r="G250" s="35"/>
    </row>
    <row r="251" spans="1:7" s="5" customFormat="1" ht="23.25">
      <c r="A251" s="17">
        <v>853</v>
      </c>
      <c r="B251" s="11"/>
      <c r="C251" s="30"/>
      <c r="D251" s="43" t="s">
        <v>53</v>
      </c>
      <c r="E251" s="63">
        <f>E253+E257+E269</f>
        <v>513640</v>
      </c>
      <c r="F251" s="63">
        <f>F253+F257+F269</f>
        <v>300764</v>
      </c>
      <c r="G251" s="73">
        <f>F251/E251</f>
        <v>0.5855540845728526</v>
      </c>
    </row>
    <row r="252" spans="1:7" s="2" customFormat="1" ht="14.25">
      <c r="A252" s="12"/>
      <c r="B252" s="8"/>
      <c r="C252" s="12"/>
      <c r="D252" s="44"/>
      <c r="E252" s="64"/>
      <c r="F252" s="64"/>
      <c r="G252" s="35"/>
    </row>
    <row r="253" spans="1:7" s="2" customFormat="1" ht="23.25">
      <c r="A253" s="12"/>
      <c r="B253" s="8">
        <v>85321</v>
      </c>
      <c r="C253" s="12"/>
      <c r="D253" s="44" t="s">
        <v>40</v>
      </c>
      <c r="E253" s="65">
        <f>SUM(E254:E255)</f>
        <v>73000</v>
      </c>
      <c r="F253" s="65">
        <f>SUM(F254:F255)</f>
        <v>37400</v>
      </c>
      <c r="G253" s="73">
        <f>F253/E253</f>
        <v>0.5123287671232877</v>
      </c>
    </row>
    <row r="254" spans="5:7" ht="14.25">
      <c r="E254" s="64"/>
      <c r="F254" s="64"/>
      <c r="G254" s="35"/>
    </row>
    <row r="255" spans="3:7" ht="56.25">
      <c r="C255" s="13">
        <v>2110</v>
      </c>
      <c r="D255" s="41" t="s">
        <v>48</v>
      </c>
      <c r="E255" s="64">
        <v>73000</v>
      </c>
      <c r="F255" s="64">
        <v>37400</v>
      </c>
      <c r="G255" s="73">
        <f>F255/E255</f>
        <v>0.5123287671232877</v>
      </c>
    </row>
    <row r="256" spans="5:7" ht="14.25">
      <c r="E256" s="64"/>
      <c r="F256" s="64"/>
      <c r="G256" s="35"/>
    </row>
    <row r="257" spans="1:7" s="2" customFormat="1" ht="15">
      <c r="A257" s="12"/>
      <c r="B257" s="8">
        <v>83333</v>
      </c>
      <c r="C257" s="12"/>
      <c r="D257" s="44" t="s">
        <v>65</v>
      </c>
      <c r="E257" s="65">
        <f>SUM(E259:E267)</f>
        <v>424600</v>
      </c>
      <c r="F257" s="65">
        <f>SUM(F259:F267)</f>
        <v>237256</v>
      </c>
      <c r="G257" s="73">
        <f>F257/E257</f>
        <v>0.5587753179463024</v>
      </c>
    </row>
    <row r="258" spans="5:7" ht="14.25">
      <c r="E258" s="64"/>
      <c r="F258" s="64"/>
      <c r="G258" s="35"/>
    </row>
    <row r="259" spans="3:7" ht="67.5">
      <c r="C259" s="13" t="s">
        <v>52</v>
      </c>
      <c r="D259" s="41" t="s">
        <v>49</v>
      </c>
      <c r="E259" s="64">
        <v>11000</v>
      </c>
      <c r="F259" s="64">
        <v>4158</v>
      </c>
      <c r="G259" s="73">
        <f>F259/E259</f>
        <v>0.378</v>
      </c>
    </row>
    <row r="260" spans="5:7" ht="14.25">
      <c r="E260" s="64"/>
      <c r="F260" s="64"/>
      <c r="G260" s="35"/>
    </row>
    <row r="261" spans="3:7" ht="14.25">
      <c r="C261" s="13" t="s">
        <v>55</v>
      </c>
      <c r="D261" s="41" t="s">
        <v>31</v>
      </c>
      <c r="E261" s="64">
        <v>2600</v>
      </c>
      <c r="F261" s="64">
        <v>107</v>
      </c>
      <c r="G261" s="73">
        <f>F261/E261</f>
        <v>0.04115384615384615</v>
      </c>
    </row>
    <row r="262" spans="5:7" ht="14.25">
      <c r="E262" s="64"/>
      <c r="F262" s="64"/>
      <c r="G262" s="35"/>
    </row>
    <row r="263" spans="3:7" ht="22.5">
      <c r="C263" s="50" t="s">
        <v>90</v>
      </c>
      <c r="D263" s="49" t="s">
        <v>91</v>
      </c>
      <c r="E263" s="64">
        <v>8000</v>
      </c>
      <c r="F263" s="64">
        <v>4500</v>
      </c>
      <c r="G263" s="73">
        <f>F263/E263</f>
        <v>0.5625</v>
      </c>
    </row>
    <row r="264" spans="3:7" ht="14.25">
      <c r="C264" s="50"/>
      <c r="D264" s="49"/>
      <c r="E264" s="64"/>
      <c r="F264" s="64"/>
      <c r="G264" s="73"/>
    </row>
    <row r="265" spans="3:7" ht="14.25">
      <c r="C265" s="50" t="s">
        <v>54</v>
      </c>
      <c r="D265" s="49" t="s">
        <v>28</v>
      </c>
      <c r="E265" s="64">
        <v>0</v>
      </c>
      <c r="F265" s="64">
        <v>2706</v>
      </c>
      <c r="G265" s="73"/>
    </row>
    <row r="266" spans="5:7" ht="14.25">
      <c r="E266" s="64"/>
      <c r="F266" s="64"/>
      <c r="G266" s="35"/>
    </row>
    <row r="267" spans="3:7" ht="14.25">
      <c r="C267" s="18" t="s">
        <v>61</v>
      </c>
      <c r="D267" s="41" t="s">
        <v>62</v>
      </c>
      <c r="E267" s="64">
        <v>403000</v>
      </c>
      <c r="F267" s="64">
        <v>225785</v>
      </c>
      <c r="G267" s="73">
        <f>F267/E267</f>
        <v>0.5602605459057072</v>
      </c>
    </row>
    <row r="268" spans="3:7" ht="14.25">
      <c r="C268" s="18"/>
      <c r="E268" s="64"/>
      <c r="F268" s="64"/>
      <c r="G268" s="35"/>
    </row>
    <row r="269" spans="1:7" s="2" customFormat="1" ht="15">
      <c r="A269" s="59"/>
      <c r="B269" s="44">
        <v>85334</v>
      </c>
      <c r="C269" s="59"/>
      <c r="D269" s="8" t="s">
        <v>99</v>
      </c>
      <c r="E269" s="65">
        <f>SUM(E270:E271)</f>
        <v>16040</v>
      </c>
      <c r="F269" s="65">
        <f>SUM(F270:F271)</f>
        <v>26108</v>
      </c>
      <c r="G269" s="73">
        <f>F269/E269</f>
        <v>1.6276807980049874</v>
      </c>
    </row>
    <row r="270" spans="1:7" ht="14.25">
      <c r="A270" s="32"/>
      <c r="B270" s="41"/>
      <c r="C270" s="32"/>
      <c r="D270" s="7"/>
      <c r="E270" s="64"/>
      <c r="F270" s="64"/>
      <c r="G270" s="35"/>
    </row>
    <row r="271" spans="1:7" ht="63.75">
      <c r="A271" s="32"/>
      <c r="B271" s="41"/>
      <c r="C271" s="32">
        <v>2110</v>
      </c>
      <c r="D271" s="7" t="s">
        <v>48</v>
      </c>
      <c r="E271" s="64">
        <v>16040</v>
      </c>
      <c r="F271" s="64">
        <v>26108</v>
      </c>
      <c r="G271" s="73">
        <f>F271/E271</f>
        <v>1.6276807980049874</v>
      </c>
    </row>
    <row r="272" spans="3:7" ht="14.25">
      <c r="C272" s="18"/>
      <c r="E272" s="64"/>
      <c r="F272" s="64"/>
      <c r="G272" s="35"/>
    </row>
    <row r="273" spans="1:7" s="5" customFormat="1" ht="15">
      <c r="A273" s="17">
        <v>854</v>
      </c>
      <c r="B273" s="11"/>
      <c r="C273" s="17"/>
      <c r="D273" s="43" t="s">
        <v>24</v>
      </c>
      <c r="E273" s="63">
        <f>E287+E299+E275+E295</f>
        <v>5296563</v>
      </c>
      <c r="F273" s="63">
        <f>F275+F281+F287+F295+F299</f>
        <v>5224004</v>
      </c>
      <c r="G273" s="73">
        <f>F273/E273</f>
        <v>0.9863007387998595</v>
      </c>
    </row>
    <row r="274" spans="1:7" s="5" customFormat="1" ht="15">
      <c r="A274" s="17"/>
      <c r="B274" s="11"/>
      <c r="C274" s="17"/>
      <c r="D274" s="43"/>
      <c r="E274" s="63"/>
      <c r="F274" s="63"/>
      <c r="G274" s="34"/>
    </row>
    <row r="275" spans="1:7" s="2" customFormat="1" ht="15">
      <c r="A275" s="12"/>
      <c r="B275" s="8">
        <v>85401</v>
      </c>
      <c r="C275" s="12"/>
      <c r="D275" s="58" t="s">
        <v>96</v>
      </c>
      <c r="E275" s="65">
        <f>SUM(E277:E279)</f>
        <v>13000</v>
      </c>
      <c r="F275" s="65">
        <f>SUM(F277:F279)</f>
        <v>0</v>
      </c>
      <c r="G275" s="73">
        <f>F275/E275</f>
        <v>0</v>
      </c>
    </row>
    <row r="276" spans="1:7" s="2" customFormat="1" ht="14.25">
      <c r="A276" s="12"/>
      <c r="B276" s="8"/>
      <c r="C276" s="12"/>
      <c r="D276" s="44"/>
      <c r="E276" s="64"/>
      <c r="F276" s="64"/>
      <c r="G276" s="35"/>
    </row>
    <row r="277" spans="3:7" ht="14.25">
      <c r="C277" s="13" t="s">
        <v>55</v>
      </c>
      <c r="D277" s="41" t="s">
        <v>31</v>
      </c>
      <c r="E277" s="64">
        <v>5000</v>
      </c>
      <c r="F277" s="64">
        <v>0</v>
      </c>
      <c r="G277" s="73">
        <f>F277/E277</f>
        <v>0</v>
      </c>
    </row>
    <row r="278" spans="1:7" s="5" customFormat="1" ht="15">
      <c r="A278" s="17"/>
      <c r="B278" s="11"/>
      <c r="C278" s="17"/>
      <c r="D278" s="43"/>
      <c r="E278" s="63"/>
      <c r="F278" s="63"/>
      <c r="G278" s="34"/>
    </row>
    <row r="279" spans="3:7" ht="22.5">
      <c r="C279" s="18" t="s">
        <v>97</v>
      </c>
      <c r="D279" s="41" t="s">
        <v>98</v>
      </c>
      <c r="E279" s="64">
        <v>8000</v>
      </c>
      <c r="F279" s="64">
        <v>0</v>
      </c>
      <c r="G279" s="73">
        <f>F279/E279</f>
        <v>0</v>
      </c>
    </row>
    <row r="280" spans="3:7" ht="14.25">
      <c r="C280" s="18"/>
      <c r="E280" s="64"/>
      <c r="F280" s="64"/>
      <c r="G280" s="73"/>
    </row>
    <row r="281" spans="1:7" ht="23.25">
      <c r="A281" s="12"/>
      <c r="B281" s="8">
        <v>85406</v>
      </c>
      <c r="C281" s="21"/>
      <c r="D281" s="44" t="s">
        <v>123</v>
      </c>
      <c r="E281" s="65"/>
      <c r="F281" s="65">
        <f>(F283+F285)</f>
        <v>9149</v>
      </c>
      <c r="G281" s="73"/>
    </row>
    <row r="282" spans="3:7" ht="14.25">
      <c r="C282" s="18"/>
      <c r="E282" s="64"/>
      <c r="F282" s="64"/>
      <c r="G282" s="73"/>
    </row>
    <row r="283" spans="3:7" ht="14.25">
      <c r="C283" s="18" t="s">
        <v>55</v>
      </c>
      <c r="D283" s="41" t="s">
        <v>31</v>
      </c>
      <c r="E283" s="64">
        <v>0</v>
      </c>
      <c r="F283" s="64">
        <v>287</v>
      </c>
      <c r="G283" s="73"/>
    </row>
    <row r="284" spans="3:7" ht="14.25">
      <c r="C284" s="18"/>
      <c r="E284" s="64"/>
      <c r="F284" s="64"/>
      <c r="G284" s="73"/>
    </row>
    <row r="285" spans="3:7" ht="14.25">
      <c r="C285" s="18" t="s">
        <v>61</v>
      </c>
      <c r="D285" s="41" t="s">
        <v>109</v>
      </c>
      <c r="E285" s="64">
        <v>0</v>
      </c>
      <c r="F285" s="64">
        <v>8862</v>
      </c>
      <c r="G285" s="73"/>
    </row>
    <row r="286" spans="3:7" ht="14.25">
      <c r="C286" s="18"/>
      <c r="E286" s="64"/>
      <c r="F286" s="64"/>
      <c r="G286" s="73"/>
    </row>
    <row r="287" spans="1:7" s="2" customFormat="1" ht="15">
      <c r="A287" s="12"/>
      <c r="B287" s="8">
        <v>85410</v>
      </c>
      <c r="C287" s="12"/>
      <c r="D287" s="44" t="s">
        <v>25</v>
      </c>
      <c r="E287" s="65">
        <f>SUM(E290:E291)</f>
        <v>10000</v>
      </c>
      <c r="F287" s="65">
        <f>SUM(F289:F293)</f>
        <v>7292</v>
      </c>
      <c r="G287" s="73">
        <f>F287/E287</f>
        <v>0.7292</v>
      </c>
    </row>
    <row r="288" spans="1:7" s="2" customFormat="1" ht="15">
      <c r="A288" s="12"/>
      <c r="B288" s="8"/>
      <c r="C288" s="12"/>
      <c r="D288" s="44"/>
      <c r="E288" s="65"/>
      <c r="F288" s="65"/>
      <c r="G288" s="73"/>
    </row>
    <row r="289" spans="1:7" s="2" customFormat="1" ht="67.5">
      <c r="A289" s="12"/>
      <c r="B289" s="8"/>
      <c r="C289" s="13" t="s">
        <v>52</v>
      </c>
      <c r="D289" s="41" t="s">
        <v>49</v>
      </c>
      <c r="E289" s="64">
        <v>0</v>
      </c>
      <c r="F289" s="64">
        <v>2430</v>
      </c>
      <c r="G289" s="73"/>
    </row>
    <row r="290" spans="1:7" s="2" customFormat="1" ht="14.25">
      <c r="A290" s="12"/>
      <c r="B290" s="8"/>
      <c r="C290" s="12"/>
      <c r="D290" s="44"/>
      <c r="E290" s="64"/>
      <c r="F290" s="64"/>
      <c r="G290" s="35"/>
    </row>
    <row r="291" spans="3:7" ht="14.25">
      <c r="C291" s="13" t="s">
        <v>55</v>
      </c>
      <c r="D291" s="41" t="s">
        <v>31</v>
      </c>
      <c r="E291" s="64">
        <v>10000</v>
      </c>
      <c r="F291" s="64">
        <v>4834</v>
      </c>
      <c r="G291" s="73">
        <f>F291/E291</f>
        <v>0.4834</v>
      </c>
    </row>
    <row r="292" spans="5:7" ht="14.25">
      <c r="E292" s="64"/>
      <c r="F292" s="64"/>
      <c r="G292" s="73"/>
    </row>
    <row r="293" spans="3:7" ht="14.25">
      <c r="C293" s="13" t="s">
        <v>104</v>
      </c>
      <c r="D293" s="49" t="s">
        <v>107</v>
      </c>
      <c r="E293" s="64">
        <v>0</v>
      </c>
      <c r="F293" s="64">
        <v>28</v>
      </c>
      <c r="G293" s="73"/>
    </row>
    <row r="294" spans="5:7" ht="14.25">
      <c r="E294" s="64"/>
      <c r="F294" s="64"/>
      <c r="G294" s="35"/>
    </row>
    <row r="295" spans="1:7" s="2" customFormat="1" ht="51.75">
      <c r="A295" s="59"/>
      <c r="B295" s="44">
        <v>85412</v>
      </c>
      <c r="C295" s="59"/>
      <c r="D295" s="8" t="s">
        <v>100</v>
      </c>
      <c r="E295" s="65">
        <f>SUM(E297)</f>
        <v>66000</v>
      </c>
      <c r="F295" s="65">
        <f>SUM(F297)</f>
        <v>0</v>
      </c>
      <c r="G295" s="73">
        <f>F295/E295</f>
        <v>0</v>
      </c>
    </row>
    <row r="296" spans="1:7" s="2" customFormat="1" ht="15">
      <c r="A296" s="59"/>
      <c r="B296" s="44"/>
      <c r="C296" s="59"/>
      <c r="D296" s="8"/>
      <c r="E296" s="65"/>
      <c r="F296" s="65"/>
      <c r="G296" s="36"/>
    </row>
    <row r="297" spans="1:7" ht="76.5">
      <c r="A297" s="32"/>
      <c r="B297" s="41"/>
      <c r="C297" s="60">
        <v>2700</v>
      </c>
      <c r="D297" s="7" t="s">
        <v>47</v>
      </c>
      <c r="E297" s="71">
        <v>66000</v>
      </c>
      <c r="F297" s="72">
        <v>0</v>
      </c>
      <c r="G297" s="73">
        <f>F297/E297</f>
        <v>0</v>
      </c>
    </row>
    <row r="298" spans="5:7" ht="14.25">
      <c r="E298" s="64"/>
      <c r="F298" s="64"/>
      <c r="G298" s="35"/>
    </row>
    <row r="299" spans="1:7" s="2" customFormat="1" ht="15">
      <c r="A299" s="12"/>
      <c r="B299" s="8">
        <v>85415</v>
      </c>
      <c r="C299" s="12"/>
      <c r="D299" s="44" t="s">
        <v>66</v>
      </c>
      <c r="E299" s="65">
        <f>E301+E303+E305</f>
        <v>5207563</v>
      </c>
      <c r="F299" s="65">
        <f>SUM(F301:F305)</f>
        <v>5207563</v>
      </c>
      <c r="G299" s="73">
        <f>F299/E299</f>
        <v>1</v>
      </c>
    </row>
    <row r="300" spans="1:7" s="2" customFormat="1" ht="15">
      <c r="A300" s="12"/>
      <c r="B300" s="8"/>
      <c r="C300" s="12"/>
      <c r="D300" s="44"/>
      <c r="E300" s="65"/>
      <c r="F300" s="65"/>
      <c r="G300" s="36"/>
    </row>
    <row r="301" spans="1:7" s="2" customFormat="1" ht="45">
      <c r="A301" s="12"/>
      <c r="B301" s="8"/>
      <c r="C301" s="50">
        <v>2330</v>
      </c>
      <c r="D301" s="41" t="s">
        <v>67</v>
      </c>
      <c r="E301" s="64">
        <v>7200</v>
      </c>
      <c r="F301" s="64">
        <v>7200</v>
      </c>
      <c r="G301" s="73">
        <f>F301/E301</f>
        <v>1</v>
      </c>
    </row>
    <row r="302" spans="1:7" s="2" customFormat="1" ht="14.25">
      <c r="A302" s="12"/>
      <c r="B302" s="8"/>
      <c r="C302" s="50"/>
      <c r="D302" s="41"/>
      <c r="E302" s="64"/>
      <c r="F302" s="64"/>
      <c r="G302" s="73"/>
    </row>
    <row r="303" spans="3:7" ht="45">
      <c r="C303" s="13">
        <v>2339</v>
      </c>
      <c r="D303" s="41" t="s">
        <v>67</v>
      </c>
      <c r="E303" s="72">
        <v>1661588</v>
      </c>
      <c r="F303" s="72">
        <v>1661588</v>
      </c>
      <c r="G303" s="73">
        <f>F303/E303</f>
        <v>1</v>
      </c>
    </row>
    <row r="304" spans="5:7" ht="14.25">
      <c r="E304" s="64"/>
      <c r="F304" s="64"/>
      <c r="G304" s="35"/>
    </row>
    <row r="305" spans="3:7" ht="45">
      <c r="C305" s="13">
        <v>2338</v>
      </c>
      <c r="D305" s="41" t="s">
        <v>67</v>
      </c>
      <c r="E305" s="72">
        <v>3538775</v>
      </c>
      <c r="F305" s="72">
        <v>3538775</v>
      </c>
      <c r="G305" s="73">
        <f>F305/E305</f>
        <v>1</v>
      </c>
    </row>
    <row r="306" spans="5:7" ht="14.25">
      <c r="E306" s="72"/>
      <c r="F306" s="72"/>
      <c r="G306" s="40"/>
    </row>
    <row r="307" spans="1:7" s="5" customFormat="1" ht="22.5">
      <c r="A307" s="55">
        <v>921</v>
      </c>
      <c r="B307" s="55"/>
      <c r="C307" s="56"/>
      <c r="D307" s="57" t="s">
        <v>94</v>
      </c>
      <c r="E307" s="63">
        <f>E309</f>
        <v>1770</v>
      </c>
      <c r="F307" s="63">
        <f>F309</f>
        <v>1743</v>
      </c>
      <c r="G307" s="73">
        <f>F307/E307</f>
        <v>0.9847457627118644</v>
      </c>
    </row>
    <row r="308" spans="1:7" s="5" customFormat="1" ht="15">
      <c r="A308" s="17"/>
      <c r="B308" s="11"/>
      <c r="C308" s="17"/>
      <c r="D308" s="43"/>
      <c r="E308" s="63"/>
      <c r="F308" s="63"/>
      <c r="G308" s="34"/>
    </row>
    <row r="309" spans="1:7" s="2" customFormat="1" ht="15">
      <c r="A309" s="12"/>
      <c r="B309" s="52">
        <v>92195</v>
      </c>
      <c r="C309" s="53"/>
      <c r="D309" s="54" t="s">
        <v>93</v>
      </c>
      <c r="E309" s="65">
        <f>SUM(E310:E311)</f>
        <v>1770</v>
      </c>
      <c r="F309" s="65">
        <f>SUM(F310:F311)</f>
        <v>1743</v>
      </c>
      <c r="G309" s="73">
        <f>F309/E309</f>
        <v>0.9847457627118644</v>
      </c>
    </row>
    <row r="310" spans="1:7" s="2" customFormat="1" ht="14.25">
      <c r="A310" s="12"/>
      <c r="B310" s="8"/>
      <c r="C310" s="12"/>
      <c r="D310" s="44"/>
      <c r="E310" s="64"/>
      <c r="F310" s="64"/>
      <c r="G310" s="35"/>
    </row>
    <row r="311" spans="3:7" ht="45">
      <c r="C311" s="13">
        <v>2120</v>
      </c>
      <c r="D311" s="41" t="s">
        <v>64</v>
      </c>
      <c r="E311" s="64">
        <v>1770</v>
      </c>
      <c r="F311" s="64">
        <v>1743</v>
      </c>
      <c r="G311" s="73">
        <f>F311/E311</f>
        <v>0.9847457627118644</v>
      </c>
    </row>
    <row r="312" spans="5:7" ht="14.25">
      <c r="E312" s="64"/>
      <c r="F312" s="64"/>
      <c r="G312" s="35"/>
    </row>
    <row r="313" spans="1:7" s="5" customFormat="1" ht="21" customHeight="1">
      <c r="A313" s="17"/>
      <c r="B313" s="11"/>
      <c r="C313" s="17"/>
      <c r="D313" s="43" t="s">
        <v>21</v>
      </c>
      <c r="E313" s="63">
        <f>E9+E20+E38+E54+E70+E119+E187+E199+E137+E273+E110+E251+E179+E102+E307</f>
        <v>40864870</v>
      </c>
      <c r="F313" s="63">
        <f>F9+F20+F26+F38+F54+F70+F119+F187+F199+F137+F273+F110+F251+F179+F102+F307</f>
        <v>24265576</v>
      </c>
      <c r="G313" s="73">
        <f>F313/E313</f>
        <v>0.5938003962816962</v>
      </c>
    </row>
    <row r="314" spans="5:7" ht="14.25">
      <c r="E314" s="64"/>
      <c r="F314" s="64"/>
      <c r="G314" s="35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danuta_jablonska</cp:lastModifiedBy>
  <cp:lastPrinted>2005-08-09T13:48:44Z</cp:lastPrinted>
  <dcterms:created xsi:type="dcterms:W3CDTF">2000-10-24T20:52:35Z</dcterms:created>
  <dcterms:modified xsi:type="dcterms:W3CDTF">2005-08-12T10:54:24Z</dcterms:modified>
  <cp:category/>
  <cp:version/>
  <cp:contentType/>
  <cp:contentStatus/>
</cp:coreProperties>
</file>