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undusz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<sst xmlns="http://schemas.openxmlformats.org/spreadsheetml/2006/main" count="132" uniqueCount="94">
  <si>
    <t>Wykonanie</t>
  </si>
  <si>
    <t>§</t>
  </si>
  <si>
    <t>L.p.</t>
  </si>
  <si>
    <t xml:space="preserve">Plan </t>
  </si>
  <si>
    <t xml:space="preserve">Wyszczególnienie zadania </t>
  </si>
  <si>
    <t xml:space="preserve">4210 </t>
  </si>
  <si>
    <t>4300</t>
  </si>
  <si>
    <t xml:space="preserve">zakup materiałów i wyposażenia </t>
  </si>
  <si>
    <t xml:space="preserve">zakup usług pozostałych </t>
  </si>
  <si>
    <t xml:space="preserve">wydatki na zakupy inwestycyjne </t>
  </si>
  <si>
    <t>Geodezyjnym i Kartograficznym w Toruniu</t>
  </si>
  <si>
    <t xml:space="preserve">Zakup mebli biurowych - wyposażenie pomieszczeń PODGiK </t>
  </si>
  <si>
    <t>Zakup map kartograficznych w celach prowadzenia pomiaru terenów dla potrzeb PODGiK</t>
  </si>
  <si>
    <t xml:space="preserve">Koszty świadczenia usług prace geodezyjne i kartograficzne na zlecenie Starostwa Powiatowego </t>
  </si>
  <si>
    <t>Asysta techniczna i konserwacja systemu informatycznego EWID 2000</t>
  </si>
  <si>
    <t>Zapłata kosztów komorniczych</t>
  </si>
  <si>
    <t>stan na dzień 30.06.2005</t>
  </si>
  <si>
    <t xml:space="preserve">1. Powiatowy Fundusz Gospodarki Zasobem </t>
  </si>
  <si>
    <t>w  sprawie  sprawozdania z  wykonania  budżetu  według  stanu  na  dzień  30.06.2005  r  .</t>
  </si>
  <si>
    <t xml:space="preserve">Załącznik  nr 12  do  uchwały  Zarządu    Powiatu  Toruńskiego </t>
  </si>
  <si>
    <t xml:space="preserve">Stan na dzień </t>
  </si>
  <si>
    <t>30.06.2005</t>
  </si>
  <si>
    <t>1) Podstawowe wydatki funduszu:</t>
  </si>
  <si>
    <t>a) Zakup materiałów i wyposażenia</t>
  </si>
  <si>
    <t>Zakup map do Centrum Zarządzania Kryzysowego</t>
  </si>
  <si>
    <t>Zakup drabiny nasadkowej dla Straży Pożarnej</t>
  </si>
  <si>
    <t>Zakup broszur "Bezpieczne wakacje"</t>
  </si>
  <si>
    <t>Zakup książek jako nagrody w konkursie ekologicznym</t>
  </si>
  <si>
    <t>Zakup sprzętu do pielęgnacji terenów zielonych dla Starostwa Powiatowego w Toruniu, DPS Wielka Nieszawka, DPS Pigża</t>
  </si>
  <si>
    <t xml:space="preserve">RAZEM </t>
  </si>
  <si>
    <t>zakup materiałów i wyposażenia</t>
  </si>
  <si>
    <t>4210</t>
  </si>
  <si>
    <t>b) Rozliczenie wydatków inwestycyjnych i bieżących z funduszu:</t>
  </si>
  <si>
    <t xml:space="preserve">Zlecenie tablic promocyjnych na terenie parkowo - pałacowym w Skłudzewie </t>
  </si>
  <si>
    <t xml:space="preserve">Zakup środków do neutralizacji wycieków paliwa i olejów na drogach powiatowych </t>
  </si>
  <si>
    <t>Utylizacja odpadów niebezpiecznych i środków chemicznych</t>
  </si>
  <si>
    <t xml:space="preserve">zakup pozostałych usług </t>
  </si>
  <si>
    <t>c) Wydatki inwestycyjne funduszu w szczególności:</t>
  </si>
  <si>
    <t>Jednostka realizująca zadanie</t>
  </si>
  <si>
    <t xml:space="preserve">Prace termoizolacyjne w budynku będącego własnością Powiatu Toruńskiego  w Chełmży przy ul.Szewskiej 23 budynek dzierżawiony przez Szpital Powiatowy w Chełmży </t>
  </si>
  <si>
    <t>Termoizolacja i wymiana poszycia dachowego w Z.Sz. w Chełmży</t>
  </si>
  <si>
    <t>Z.Sz. W Chełmży</t>
  </si>
  <si>
    <t>Termoizolacja - wymiana stolarki okiennej i drzwiowej budynku domu pomocy społecznej</t>
  </si>
  <si>
    <t>DPS Pigża</t>
  </si>
  <si>
    <t>Termoizolacja - wymiana stolarki okiennej i drzwiowej obiektu szkoły</t>
  </si>
  <si>
    <t>Termoizolacja dachu na budynku nr 62</t>
  </si>
  <si>
    <t xml:space="preserve">DPS Browina </t>
  </si>
  <si>
    <t>Termoizolacja budynków mieszkalnych nr 1 i 2 domu pomocy społecznej</t>
  </si>
  <si>
    <t xml:space="preserve">DPS Wielka Nieszawka </t>
  </si>
  <si>
    <t>Termoizolacja dachu na budynku internatu w Gronowie</t>
  </si>
  <si>
    <t>Z.Sz. CKU w Gronowie</t>
  </si>
  <si>
    <t xml:space="preserve">Termoizolacja dachu na budynku domu pomocy społecznej </t>
  </si>
  <si>
    <t>DPS Dobrzejewice O.Osiek</t>
  </si>
  <si>
    <t xml:space="preserve">wydatki inwestycyjne </t>
  </si>
  <si>
    <t>6110</t>
  </si>
  <si>
    <t>Zakup kosiarek</t>
  </si>
  <si>
    <t>Z.Sz. CKU Gronowo</t>
  </si>
  <si>
    <t>Zakup 2 urządzeń do macerowania pieluch i materiałów jednorazowego użytku</t>
  </si>
  <si>
    <t>6120</t>
  </si>
  <si>
    <t>6119</t>
  </si>
  <si>
    <t>d) Dotacje dla jednostek sektora finansów publicznych:</t>
  </si>
  <si>
    <t xml:space="preserve">Wyszczególnienie podmiotu  </t>
  </si>
  <si>
    <t xml:space="preserve">Udział  w  zakupie   samochodu   do  ratownictwa  techniczno  -  ekologicznego </t>
  </si>
  <si>
    <t>Urząd Gminy  Łubianka</t>
  </si>
  <si>
    <t xml:space="preserve">RAZEM dotacje dla jednostek sektora fin.publ. </t>
  </si>
  <si>
    <t>e) Dotacje dla jednostek nie zaliczanych do sektora finansów publicznych:</t>
  </si>
  <si>
    <t>RAZEM OCHRONA POWIERZCHNI ZIEMI</t>
  </si>
  <si>
    <t>Budowa i modernizacja oczyszczalni ścieków</t>
  </si>
  <si>
    <t xml:space="preserve"> RAZEM OCHRONA WÓD </t>
  </si>
  <si>
    <t>Wymiana pokrycia dachowego</t>
  </si>
  <si>
    <t xml:space="preserve"> RAZEM OCHRONA PRZED ZANIECZYSZCZENIEM ŚRODOWISKA </t>
  </si>
  <si>
    <t>6270</t>
  </si>
  <si>
    <t xml:space="preserve">1. Powiatowy Fundusz Ochrony Środowiska i Gospodarki Wodnej  w Toruniu </t>
  </si>
  <si>
    <t xml:space="preserve"> REALIZACJA  WYDATKÓW  Z  FUNDUSZY  CELOWYCH </t>
  </si>
  <si>
    <t>Zakup plotera dla potrzeb obsługi PODGiK</t>
  </si>
  <si>
    <t xml:space="preserve">Zakup sprzętu komputerowego dla PODGiK </t>
  </si>
  <si>
    <t>Zakup wykaszarki do pielęgnacji terenów zielonych PO-W w Głuchowie</t>
  </si>
  <si>
    <t>Wymiana stolarki okiennej i roboty dociepleniowo- izolacyjne w DPS Wielka Nieszawka</t>
  </si>
  <si>
    <t>Budowa płyt obornikowych i zbiorników .</t>
  </si>
  <si>
    <t>Zadania  o  charakterze  ekologicznym  dla  j.s.t.</t>
  </si>
  <si>
    <t xml:space="preserve">Gminy na  terenie  powiatu </t>
  </si>
  <si>
    <t xml:space="preserve">Prace termoizolacyjne w Zespole Szkół CKU W Gronowie -   udział  powiatu  w  zadaniu finansowanym  ze  środków  UE </t>
  </si>
  <si>
    <t>3. FUNDUSZ  PRACY .</t>
  </si>
  <si>
    <t>Środki przyznane w ramach algorytmu</t>
  </si>
  <si>
    <t>Środki przyznane w ramach algorytmu z rezerwy Ministra - Bezpieczna dolina</t>
  </si>
  <si>
    <t>Działanie 1.2. Perspektywy dla młodzieży- Wpieranie młodzieży na rynku pracy umowa nr U/4/TOR-TZ/1.2A/2005</t>
  </si>
  <si>
    <t>Działanie 1.3. Przeciwdziałanie i zwalczanie długotrwałego bezrobocia- Powrót na rynek pracy umowa nr U/4/TOR-TZ/1.3A/2005</t>
  </si>
  <si>
    <t>Wniosek z dnia 17.12.2004 na Działanie 1.6 Integracja i reintegracja zawodowa kobiet- Wspieranie równości szans kobiet i mężczyzn na rynku pracy.</t>
  </si>
  <si>
    <t>LP</t>
  </si>
  <si>
    <t xml:space="preserve">PLAN  NA  2005  ROK </t>
  </si>
  <si>
    <t xml:space="preserve">WYSZCZEGÓLNIENIE  ,  NAZWA  PROGRAMU </t>
  </si>
  <si>
    <t>PLAN  I  REALIZACJA  AKTYWNYCH  FORM  PRZECIWDZIAŁANIA  BEZROBOCIU   W  2005  ROKU</t>
  </si>
  <si>
    <t xml:space="preserve">WYKONANIE NA  30.06. 2005  ROKU </t>
  </si>
  <si>
    <t xml:space="preserve">ILOŚĆ  OSÓB PLANOWANA  DO AKTYWIZACJI 2005  ROKU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</si>
</sst>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[$€-2]\ #,##0.00_);[Red]\([$€-2]\ #,##0.00\)"/>
  </numFmts>
  <fonts count="2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2"/>
      <color indexed="8"/>
      <name val="Times New Roman"/>
      <family val="0"/>
    </font>
    <font>
      <b/>
      <sz val="11"/>
      <name val="Arial CE"/>
      <family val="0"/>
    </font>
    <font>
      <b/>
      <sz val="8.25"/>
      <name val="Arial CE"/>
      <family val="0"/>
    </font>
    <font>
      <sz val="8.25"/>
      <name val="Arial CE"/>
      <family val="0"/>
    </font>
    <font>
      <b/>
      <sz val="9"/>
      <name val="Arial CE"/>
      <family val="0"/>
    </font>
    <font>
      <i/>
      <sz val="12"/>
      <name val="Arial CE"/>
      <family val="2"/>
    </font>
    <font>
      <b/>
      <i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 wrapText="1"/>
    </xf>
    <xf numFmtId="49" fontId="0" fillId="2" borderId="9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5" fillId="2" borderId="1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9" xfId="0" applyNumberFormat="1" applyFont="1" applyFill="1" applyBorder="1" applyAlignment="1">
      <alignment horizontal="center" wrapText="1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2" borderId="9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8" xfId="0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20" xfId="0" applyFont="1" applyBorder="1" applyAlignment="1">
      <alignment/>
    </xf>
    <xf numFmtId="3" fontId="6" fillId="0" borderId="2" xfId="18" applyNumberFormat="1" applyFont="1" applyBorder="1" applyAlignment="1">
      <alignment horizontal="right" wrapText="1"/>
      <protection/>
    </xf>
    <xf numFmtId="3" fontId="6" fillId="0" borderId="3" xfId="18" applyNumberFormat="1" applyFont="1" applyBorder="1" applyAlignment="1">
      <alignment horizontal="right" wrapText="1"/>
      <protection/>
    </xf>
    <xf numFmtId="0" fontId="6" fillId="0" borderId="21" xfId="0" applyFont="1" applyBorder="1" applyAlignment="1">
      <alignment/>
    </xf>
    <xf numFmtId="3" fontId="6" fillId="0" borderId="22" xfId="18" applyNumberFormat="1" applyFont="1" applyBorder="1" applyAlignment="1">
      <alignment horizontal="left" wrapText="1"/>
      <protection/>
    </xf>
    <xf numFmtId="3" fontId="18" fillId="0" borderId="15" xfId="18" applyNumberFormat="1" applyFont="1" applyBorder="1" applyAlignment="1">
      <alignment horizontal="right" wrapText="1"/>
      <protection/>
    </xf>
    <xf numFmtId="3" fontId="18" fillId="0" borderId="13" xfId="18" applyNumberFormat="1" applyFont="1" applyBorder="1" applyAlignment="1">
      <alignment horizontal="right" wrapText="1"/>
      <protection/>
    </xf>
    <xf numFmtId="3" fontId="18" fillId="0" borderId="14" xfId="18" applyNumberFormat="1" applyFont="1" applyBorder="1" applyAlignment="1">
      <alignment horizontal="right" wrapText="1"/>
      <protection/>
    </xf>
    <xf numFmtId="0" fontId="18" fillId="0" borderId="23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3" fontId="19" fillId="0" borderId="10" xfId="18" applyNumberFormat="1" applyFont="1" applyBorder="1" applyAlignment="1">
      <alignment horizontal="right" wrapText="1"/>
      <protection/>
    </xf>
    <xf numFmtId="3" fontId="19" fillId="0" borderId="9" xfId="18" applyNumberFormat="1" applyFont="1" applyBorder="1" applyAlignment="1">
      <alignment horizontal="right" wrapText="1"/>
      <protection/>
    </xf>
    <xf numFmtId="3" fontId="19" fillId="0" borderId="7" xfId="18" applyNumberFormat="1" applyFont="1" applyBorder="1" applyAlignment="1">
      <alignment horizontal="right" wrapText="1"/>
      <protection/>
    </xf>
    <xf numFmtId="0" fontId="6" fillId="0" borderId="19" xfId="0" applyFont="1" applyBorder="1" applyAlignment="1">
      <alignment/>
    </xf>
    <xf numFmtId="0" fontId="2" fillId="0" borderId="17" xfId="0" applyFont="1" applyBorder="1" applyAlignment="1">
      <alignment wrapText="1"/>
    </xf>
    <xf numFmtId="3" fontId="10" fillId="0" borderId="17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4" fontId="0" fillId="0" borderId="8" xfId="0" applyNumberFormat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right" vertical="center"/>
    </xf>
    <xf numFmtId="10" fontId="2" fillId="2" borderId="9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3" fontId="18" fillId="0" borderId="26" xfId="18" applyNumberFormat="1" applyFont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Poziom bezrobocia w poszczególnych gminach Powiatu Toruńskiego
 w okresie od I - VI 2005 roku.
</a:t>
            </a:r>
          </a:p>
        </c:rich>
      </c:tx>
      <c:layout>
        <c:manualLayout>
          <c:xMode val="factor"/>
          <c:yMode val="factor"/>
          <c:x val="-0.0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0.732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'[1]Dane do wykresu'!$B$9</c:f>
              <c:strCache>
                <c:ptCount val="1"/>
                <c:pt idx="0">
                  <c:v>M.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wykresu'!$B$10:$B$15</c:f>
              <c:numCache>
                <c:ptCount val="6"/>
                <c:pt idx="0">
                  <c:v>1987</c:v>
                </c:pt>
                <c:pt idx="1">
                  <c:v>2071</c:v>
                </c:pt>
                <c:pt idx="2">
                  <c:v>2059</c:v>
                </c:pt>
                <c:pt idx="3">
                  <c:v>2030</c:v>
                </c:pt>
                <c:pt idx="4">
                  <c:v>1990</c:v>
                </c:pt>
                <c:pt idx="5">
                  <c:v>1967</c:v>
                </c:pt>
              </c:numCache>
            </c:numRef>
          </c:val>
          <c:smooth val="0"/>
        </c:ser>
        <c:marker val="1"/>
        <c:axId val="65284702"/>
        <c:axId val="50691407"/>
      </c:lineChart>
      <c:lineChart>
        <c:grouping val="standard"/>
        <c:varyColors val="0"/>
        <c:ser>
          <c:idx val="1"/>
          <c:order val="1"/>
          <c:tx>
            <c:strRef>
              <c:f>'[1]Dane do wykresu'!$C$9</c:f>
              <c:strCache>
                <c:ptCount val="1"/>
                <c:pt idx="0">
                  <c:v>G. Chełmża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wykresu'!$C$10:$C$15</c:f>
              <c:numCache>
                <c:ptCount val="6"/>
                <c:pt idx="0">
                  <c:v>1064</c:v>
                </c:pt>
                <c:pt idx="1">
                  <c:v>1096</c:v>
                </c:pt>
                <c:pt idx="2">
                  <c:v>1088</c:v>
                </c:pt>
                <c:pt idx="3">
                  <c:v>1058</c:v>
                </c:pt>
                <c:pt idx="4">
                  <c:v>1012</c:v>
                </c:pt>
                <c:pt idx="5">
                  <c:v>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'[1]Dane do wykresu'!$D$9</c:f>
              <c:strCache>
                <c:ptCount val="1"/>
                <c:pt idx="0">
                  <c:v>G. Czernikowo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wykresu'!$D$10:$D$15</c:f>
              <c:numCache>
                <c:ptCount val="6"/>
                <c:pt idx="0">
                  <c:v>962</c:v>
                </c:pt>
                <c:pt idx="1">
                  <c:v>994</c:v>
                </c:pt>
                <c:pt idx="2">
                  <c:v>980</c:v>
                </c:pt>
                <c:pt idx="3">
                  <c:v>978</c:v>
                </c:pt>
                <c:pt idx="4">
                  <c:v>973</c:v>
                </c:pt>
                <c:pt idx="5">
                  <c:v>958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'[1]Dane do wykresu'!$E$9</c:f>
              <c:strCache>
                <c:ptCount val="1"/>
                <c:pt idx="0">
                  <c:v>G. Lubicz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wykresu'!$E$10:$E$15</c:f>
              <c:numCache>
                <c:ptCount val="6"/>
                <c:pt idx="0">
                  <c:v>1371</c:v>
                </c:pt>
                <c:pt idx="1">
                  <c:v>1357</c:v>
                </c:pt>
                <c:pt idx="2">
                  <c:v>1299</c:v>
                </c:pt>
                <c:pt idx="3">
                  <c:v>1263</c:v>
                </c:pt>
                <c:pt idx="4">
                  <c:v>1223</c:v>
                </c:pt>
                <c:pt idx="5">
                  <c:v>1203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'[1]Dane do wykresu'!$F$9</c:f>
              <c:strCache>
                <c:ptCount val="1"/>
                <c:pt idx="0">
                  <c:v>G. Łubianka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wykresu'!$F$10:$F$15</c:f>
              <c:numCache>
                <c:ptCount val="6"/>
                <c:pt idx="0">
                  <c:v>444</c:v>
                </c:pt>
                <c:pt idx="1">
                  <c:v>455</c:v>
                </c:pt>
                <c:pt idx="2">
                  <c:v>448</c:v>
                </c:pt>
                <c:pt idx="3">
                  <c:v>438</c:v>
                </c:pt>
                <c:pt idx="4">
                  <c:v>411</c:v>
                </c:pt>
                <c:pt idx="5">
                  <c:v>410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'[1]Dane do wykresu'!$G$9</c:f>
              <c:strCache>
                <c:ptCount val="1"/>
                <c:pt idx="0">
                  <c:v>G. Łysomice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wykresu'!$G$10:$G$15</c:f>
              <c:numCache>
                <c:ptCount val="6"/>
                <c:pt idx="0">
                  <c:v>762</c:v>
                </c:pt>
                <c:pt idx="1">
                  <c:v>778</c:v>
                </c:pt>
                <c:pt idx="2">
                  <c:v>765</c:v>
                </c:pt>
                <c:pt idx="3">
                  <c:v>757</c:v>
                </c:pt>
                <c:pt idx="4">
                  <c:v>718</c:v>
                </c:pt>
                <c:pt idx="5">
                  <c:v>717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'[1]Dane do wykresu'!$H$9</c:f>
              <c:strCache>
                <c:ptCount val="1"/>
                <c:pt idx="0">
                  <c:v>G. Obrowo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wykresu'!$H$10:$H$15</c:f>
              <c:numCache>
                <c:ptCount val="6"/>
                <c:pt idx="0">
                  <c:v>872</c:v>
                </c:pt>
                <c:pt idx="1">
                  <c:v>888</c:v>
                </c:pt>
                <c:pt idx="2">
                  <c:v>846</c:v>
                </c:pt>
                <c:pt idx="3">
                  <c:v>831</c:v>
                </c:pt>
                <c:pt idx="4">
                  <c:v>820</c:v>
                </c:pt>
                <c:pt idx="5">
                  <c:v>788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'[1]Dane do wykresu'!$I$9</c:f>
              <c:strCache>
                <c:ptCount val="1"/>
                <c:pt idx="0">
                  <c:v>G. Wielka Nieszawka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wykresu'!$I$10:$I$15</c:f>
              <c:numCache>
                <c:ptCount val="6"/>
                <c:pt idx="0">
                  <c:v>336</c:v>
                </c:pt>
                <c:pt idx="1">
                  <c:v>338</c:v>
                </c:pt>
                <c:pt idx="2">
                  <c:v>326</c:v>
                </c:pt>
                <c:pt idx="3">
                  <c:v>312</c:v>
                </c:pt>
                <c:pt idx="4">
                  <c:v>308</c:v>
                </c:pt>
                <c:pt idx="5">
                  <c:v>285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'[1]Dane do wykresu'!$J$9</c:f>
              <c:strCache>
                <c:ptCount val="1"/>
                <c:pt idx="0">
                  <c:v>G. Zławieś Wielka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wykresu'!$A$10:$A$15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wykresu'!$J$10:$J$15</c:f>
              <c:numCache>
                <c:ptCount val="6"/>
                <c:pt idx="0">
                  <c:v>1076</c:v>
                </c:pt>
                <c:pt idx="1">
                  <c:v>1078</c:v>
                </c:pt>
                <c:pt idx="2">
                  <c:v>1031</c:v>
                </c:pt>
                <c:pt idx="3">
                  <c:v>993</c:v>
                </c:pt>
                <c:pt idx="4">
                  <c:v>918</c:v>
                </c:pt>
                <c:pt idx="5">
                  <c:v>903</c:v>
                </c:pt>
              </c:numCache>
            </c:numRef>
          </c:val>
          <c:smooth val="0"/>
        </c:ser>
        <c:marker val="1"/>
        <c:axId val="53569480"/>
        <c:axId val="12363273"/>
      </c:lineChart>
      <c:catAx>
        <c:axId val="6528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Miesiące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91407"/>
        <c:crosses val="autoZero"/>
        <c:auto val="1"/>
        <c:lblOffset val="100"/>
        <c:noMultiLvlLbl val="0"/>
      </c:catAx>
      <c:valAx>
        <c:axId val="50691407"/>
        <c:scaling>
          <c:orientation val="minMax"/>
          <c:max val="24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Ilość osób bezrobotnych w mieście Chełmża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84702"/>
        <c:crossesAt val="1"/>
        <c:crossBetween val="between"/>
        <c:dispUnits/>
      </c:valAx>
      <c:catAx>
        <c:axId val="53569480"/>
        <c:scaling>
          <c:orientation val="minMax"/>
        </c:scaling>
        <c:axPos val="b"/>
        <c:delete val="1"/>
        <c:majorTickMark val="in"/>
        <c:minorTickMark val="none"/>
        <c:tickLblPos val="nextTo"/>
        <c:crossAx val="12363273"/>
        <c:crosses val="autoZero"/>
        <c:auto val="1"/>
        <c:lblOffset val="100"/>
        <c:noMultiLvlLbl val="0"/>
      </c:catAx>
      <c:valAx>
        <c:axId val="12363273"/>
        <c:scaling>
          <c:orientation val="minMax"/>
          <c:max val="17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Ilość osób zamieszkałych na wsi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694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75"/>
          <c:y val="0.93425"/>
          <c:w val="0.7025"/>
          <c:h val="0.0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Poziom i stopa bezrobocia w rejonie działania Powiatowego Urzędu Pracy dla Powiatu Toruńskiego w Toruniu w okresie od I - VI 2005 roku.</a:t>
            </a:r>
          </a:p>
        </c:rich>
      </c:tx>
      <c:layout>
        <c:manualLayout>
          <c:xMode val="factor"/>
          <c:yMode val="factor"/>
          <c:x val="-0.1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6075"/>
          <c:w val="0.93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'[1]Dane do wykresu'!$H$1</c:f>
              <c:strCache>
                <c:ptCount val="1"/>
                <c:pt idx="0">
                  <c:v>Ilość osób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wykresu'!$H$2:$H$7</c:f>
              <c:numCache>
                <c:ptCount val="6"/>
                <c:pt idx="0">
                  <c:v>8874</c:v>
                </c:pt>
                <c:pt idx="1">
                  <c:v>9055</c:v>
                </c:pt>
                <c:pt idx="2">
                  <c:v>8842</c:v>
                </c:pt>
                <c:pt idx="3">
                  <c:v>8660</c:v>
                </c:pt>
                <c:pt idx="4">
                  <c:v>8373</c:v>
                </c:pt>
                <c:pt idx="5">
                  <c:v>8205</c:v>
                </c:pt>
              </c:numCache>
            </c:numRef>
          </c:val>
          <c:smooth val="0"/>
        </c:ser>
        <c:marker val="1"/>
        <c:axId val="44160594"/>
        <c:axId val="61901027"/>
      </c:lineChart>
      <c:lineChart>
        <c:grouping val="standard"/>
        <c:varyColors val="0"/>
        <c:ser>
          <c:idx val="1"/>
          <c:order val="1"/>
          <c:tx>
            <c:strRef>
              <c:f>'[1]Dane do wykresu'!$I$1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'[1]Dane do wykresu'!$G$2:$G$7</c:f>
              <c:strCache>
                <c:ptCount val="6"/>
                <c:pt idx="0">
                  <c:v>I 2005</c:v>
                </c:pt>
                <c:pt idx="1">
                  <c:v>II 2005</c:v>
                </c:pt>
                <c:pt idx="2">
                  <c:v>III 2005</c:v>
                </c:pt>
                <c:pt idx="3">
                  <c:v>IV 2005</c:v>
                </c:pt>
                <c:pt idx="4">
                  <c:v>V 2005</c:v>
                </c:pt>
                <c:pt idx="5">
                  <c:v>VI 2005</c:v>
                </c:pt>
              </c:strCache>
            </c:strRef>
          </c:cat>
          <c:val>
            <c:numRef>
              <c:f>'[1]Dane do wykresu'!$I$2:$I$7</c:f>
              <c:numCache>
                <c:ptCount val="6"/>
                <c:pt idx="0">
                  <c:v>30.5</c:v>
                </c:pt>
                <c:pt idx="1">
                  <c:v>30.9</c:v>
                </c:pt>
                <c:pt idx="2">
                  <c:v>30.5</c:v>
                </c:pt>
                <c:pt idx="3">
                  <c:v>29.9</c:v>
                </c:pt>
                <c:pt idx="4">
                  <c:v>29.3</c:v>
                </c:pt>
                <c:pt idx="5">
                  <c:v>28.7</c:v>
                </c:pt>
              </c:numCache>
            </c:numRef>
          </c:val>
          <c:smooth val="0"/>
        </c:ser>
        <c:marker val="1"/>
        <c:axId val="20238332"/>
        <c:axId val="47927261"/>
      </c:lineChart>
      <c:catAx>
        <c:axId val="4416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1027"/>
        <c:crosses val="autoZero"/>
        <c:auto val="1"/>
        <c:lblOffset val="100"/>
        <c:noMultiLvlLbl val="0"/>
      </c:catAx>
      <c:valAx>
        <c:axId val="61901027"/>
        <c:scaling>
          <c:orientation val="minMax"/>
          <c:min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Ilość osób bezrobotnych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60594"/>
        <c:crossesAt val="1"/>
        <c:crossBetween val="between"/>
        <c:dispUnits/>
      </c:valAx>
      <c:catAx>
        <c:axId val="20238332"/>
        <c:scaling>
          <c:orientation val="minMax"/>
        </c:scaling>
        <c:axPos val="b"/>
        <c:delete val="1"/>
        <c:majorTickMark val="in"/>
        <c:minorTickMark val="none"/>
        <c:tickLblPos val="nextTo"/>
        <c:crossAx val="47927261"/>
        <c:crosses val="autoZero"/>
        <c:auto val="1"/>
        <c:lblOffset val="100"/>
        <c:noMultiLvlLbl val="0"/>
      </c:catAx>
      <c:valAx>
        <c:axId val="47927261"/>
        <c:scaling>
          <c:orientation val="minMax"/>
          <c:max val="35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Stopa bezrobocia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2383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9075"/>
          <c:w val="0.6585"/>
          <c:h val="0.00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0</xdr:rowOff>
    </xdr:from>
    <xdr:to>
      <xdr:col>10</xdr:col>
      <xdr:colOff>114300</xdr:colOff>
      <xdr:row>174</xdr:row>
      <xdr:rowOff>76200</xdr:rowOff>
    </xdr:to>
    <xdr:graphicFrame>
      <xdr:nvGraphicFramePr>
        <xdr:cNvPr id="1" name="Chart 3"/>
        <xdr:cNvGraphicFramePr/>
      </xdr:nvGraphicFramePr>
      <xdr:xfrm>
        <a:off x="0" y="30422850"/>
        <a:ext cx="11458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6</xdr:col>
      <xdr:colOff>28575</xdr:colOff>
      <xdr:row>210</xdr:row>
      <xdr:rowOff>9525</xdr:rowOff>
    </xdr:to>
    <xdr:graphicFrame>
      <xdr:nvGraphicFramePr>
        <xdr:cNvPr id="2" name="Chart 4"/>
        <xdr:cNvGraphicFramePr/>
      </xdr:nvGraphicFramePr>
      <xdr:xfrm>
        <a:off x="0" y="36252150"/>
        <a:ext cx="8629650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P\Tabele%2006.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"/>
      <sheetName val="Tabela II"/>
      <sheetName val="Tabela III"/>
      <sheetName val="Tabela IV"/>
      <sheetName val="Tabela V"/>
      <sheetName val="Tabela VI"/>
      <sheetName val="Dane do wykresu"/>
    </sheetNames>
    <sheetDataSet>
      <sheetData sheetId="6">
        <row r="1">
          <cell r="H1" t="str">
            <v>Ilość osób </v>
          </cell>
          <cell r="I1" t="str">
            <v>Stopa bezrobocia</v>
          </cell>
        </row>
        <row r="2">
          <cell r="G2" t="str">
            <v>I 2005</v>
          </cell>
          <cell r="H2">
            <v>8874</v>
          </cell>
          <cell r="I2">
            <v>30.5</v>
          </cell>
        </row>
        <row r="3">
          <cell r="G3" t="str">
            <v>II 2005</v>
          </cell>
          <cell r="H3">
            <v>9055</v>
          </cell>
          <cell r="I3">
            <v>30.9</v>
          </cell>
        </row>
        <row r="4">
          <cell r="G4" t="str">
            <v>III 2005</v>
          </cell>
          <cell r="H4">
            <v>8842</v>
          </cell>
          <cell r="I4">
            <v>30.5</v>
          </cell>
        </row>
        <row r="5">
          <cell r="G5" t="str">
            <v>IV 2005</v>
          </cell>
          <cell r="H5">
            <v>8660</v>
          </cell>
          <cell r="I5">
            <v>29.9</v>
          </cell>
        </row>
        <row r="6">
          <cell r="G6" t="str">
            <v>V 2005</v>
          </cell>
          <cell r="H6">
            <v>8373</v>
          </cell>
          <cell r="I6">
            <v>29.3</v>
          </cell>
        </row>
        <row r="7">
          <cell r="G7" t="str">
            <v>VI 2005</v>
          </cell>
          <cell r="H7">
            <v>8205</v>
          </cell>
          <cell r="I7">
            <v>28.7</v>
          </cell>
        </row>
        <row r="9">
          <cell r="B9" t="str">
            <v>M. Chełmża</v>
          </cell>
          <cell r="C9" t="str">
            <v>G. Chełmża</v>
          </cell>
          <cell r="D9" t="str">
            <v>G. Czernikowo</v>
          </cell>
          <cell r="E9" t="str">
            <v>G. Lubicz </v>
          </cell>
          <cell r="F9" t="str">
            <v>G. Łubianka</v>
          </cell>
          <cell r="G9" t="str">
            <v>G. Łysomice</v>
          </cell>
          <cell r="H9" t="str">
            <v>G. Obrowo</v>
          </cell>
          <cell r="I9" t="str">
            <v>G. Wielka Nieszawka</v>
          </cell>
          <cell r="J9" t="str">
            <v>G. Zławieś Wielka</v>
          </cell>
        </row>
        <row r="10">
          <cell r="A10" t="str">
            <v>I 2005</v>
          </cell>
          <cell r="B10">
            <v>1987</v>
          </cell>
          <cell r="C10">
            <v>1064</v>
          </cell>
          <cell r="D10">
            <v>962</v>
          </cell>
          <cell r="E10">
            <v>1371</v>
          </cell>
          <cell r="F10">
            <v>444</v>
          </cell>
          <cell r="G10">
            <v>762</v>
          </cell>
          <cell r="H10">
            <v>872</v>
          </cell>
          <cell r="I10">
            <v>336</v>
          </cell>
          <cell r="J10">
            <v>1076</v>
          </cell>
        </row>
        <row r="11">
          <cell r="A11" t="str">
            <v>II 2005</v>
          </cell>
          <cell r="B11">
            <v>2071</v>
          </cell>
          <cell r="C11">
            <v>1096</v>
          </cell>
          <cell r="D11">
            <v>994</v>
          </cell>
          <cell r="E11">
            <v>1357</v>
          </cell>
          <cell r="F11">
            <v>455</v>
          </cell>
          <cell r="G11">
            <v>778</v>
          </cell>
          <cell r="H11">
            <v>888</v>
          </cell>
          <cell r="I11">
            <v>338</v>
          </cell>
          <cell r="J11">
            <v>1078</v>
          </cell>
        </row>
        <row r="12">
          <cell r="A12" t="str">
            <v>III 2005</v>
          </cell>
          <cell r="B12">
            <v>2059</v>
          </cell>
          <cell r="C12">
            <v>1088</v>
          </cell>
          <cell r="D12">
            <v>980</v>
          </cell>
          <cell r="E12">
            <v>1299</v>
          </cell>
          <cell r="F12">
            <v>448</v>
          </cell>
          <cell r="G12">
            <v>765</v>
          </cell>
          <cell r="H12">
            <v>846</v>
          </cell>
          <cell r="I12">
            <v>326</v>
          </cell>
          <cell r="J12">
            <v>1031</v>
          </cell>
        </row>
        <row r="13">
          <cell r="A13" t="str">
            <v>IV 2005</v>
          </cell>
          <cell r="B13">
            <v>2030</v>
          </cell>
          <cell r="C13">
            <v>1058</v>
          </cell>
          <cell r="D13">
            <v>978</v>
          </cell>
          <cell r="E13">
            <v>1263</v>
          </cell>
          <cell r="F13">
            <v>438</v>
          </cell>
          <cell r="G13">
            <v>757</v>
          </cell>
          <cell r="H13">
            <v>831</v>
          </cell>
          <cell r="I13">
            <v>312</v>
          </cell>
          <cell r="J13">
            <v>993</v>
          </cell>
        </row>
        <row r="14">
          <cell r="A14" t="str">
            <v>V 2005</v>
          </cell>
          <cell r="B14">
            <v>1990</v>
          </cell>
          <cell r="C14">
            <v>1012</v>
          </cell>
          <cell r="D14">
            <v>973</v>
          </cell>
          <cell r="E14">
            <v>1223</v>
          </cell>
          <cell r="F14">
            <v>411</v>
          </cell>
          <cell r="G14">
            <v>718</v>
          </cell>
          <cell r="H14">
            <v>820</v>
          </cell>
          <cell r="I14">
            <v>308</v>
          </cell>
          <cell r="J14">
            <v>918</v>
          </cell>
        </row>
        <row r="15">
          <cell r="A15" t="str">
            <v>VI 2005</v>
          </cell>
          <cell r="B15">
            <v>1967</v>
          </cell>
          <cell r="C15">
            <v>974</v>
          </cell>
          <cell r="D15">
            <v>958</v>
          </cell>
          <cell r="E15">
            <v>1203</v>
          </cell>
          <cell r="F15">
            <v>410</v>
          </cell>
          <cell r="G15">
            <v>717</v>
          </cell>
          <cell r="H15">
            <v>788</v>
          </cell>
          <cell r="I15">
            <v>285</v>
          </cell>
          <cell r="J15">
            <v>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workbookViewId="0" topLeftCell="A1">
      <selection activeCell="E214" sqref="E214"/>
    </sheetView>
  </sheetViews>
  <sheetFormatPr defaultColWidth="9.00390625" defaultRowHeight="12.75"/>
  <cols>
    <col min="1" max="1" width="14.625" style="0" customWidth="1"/>
    <col min="2" max="2" width="8.25390625" style="0" customWidth="1"/>
    <col min="3" max="3" width="10.125" style="29" bestFit="1" customWidth="1"/>
    <col min="4" max="4" width="12.375" style="29" customWidth="1"/>
    <col min="5" max="5" width="58.375" style="0" customWidth="1"/>
    <col min="6" max="6" width="9.125" style="62" customWidth="1"/>
  </cols>
  <sheetData>
    <row r="1" ht="12.75">
      <c r="A1" s="37" t="s">
        <v>19</v>
      </c>
    </row>
    <row r="2" ht="12.75">
      <c r="A2" s="37" t="s">
        <v>18</v>
      </c>
    </row>
    <row r="4" ht="15.75">
      <c r="A4" s="83" t="s">
        <v>73</v>
      </c>
    </row>
    <row r="6" ht="14.25">
      <c r="A6" s="28" t="s">
        <v>17</v>
      </c>
    </row>
    <row r="7" ht="14.25">
      <c r="A7" s="28" t="s">
        <v>10</v>
      </c>
    </row>
    <row r="8" ht="14.25">
      <c r="A8" s="28" t="s">
        <v>16</v>
      </c>
    </row>
    <row r="9" ht="13.5" thickBot="1"/>
    <row r="10" spans="1:5" ht="24.75" customHeight="1" thickBot="1">
      <c r="A10" s="17" t="s">
        <v>2</v>
      </c>
      <c r="B10" s="7" t="s">
        <v>1</v>
      </c>
      <c r="C10" s="30" t="s">
        <v>3</v>
      </c>
      <c r="D10" s="30" t="s">
        <v>0</v>
      </c>
      <c r="E10" s="18" t="s">
        <v>4</v>
      </c>
    </row>
    <row r="11" spans="1:5" ht="30" customHeight="1">
      <c r="A11" s="3">
        <v>1</v>
      </c>
      <c r="B11" s="4"/>
      <c r="C11" s="31"/>
      <c r="D11" s="31">
        <v>5921</v>
      </c>
      <c r="E11" s="5" t="s">
        <v>11</v>
      </c>
    </row>
    <row r="12" spans="1:5" ht="30" customHeight="1">
      <c r="A12" s="6">
        <v>2</v>
      </c>
      <c r="B12" s="2"/>
      <c r="C12" s="32"/>
      <c r="D12" s="32">
        <v>1110</v>
      </c>
      <c r="E12" s="27" t="s">
        <v>12</v>
      </c>
    </row>
    <row r="13" spans="1:5" ht="30" customHeight="1" thickBot="1">
      <c r="A13" s="15" t="s">
        <v>7</v>
      </c>
      <c r="B13" s="19" t="s">
        <v>5</v>
      </c>
      <c r="C13" s="33">
        <v>30000</v>
      </c>
      <c r="D13" s="33">
        <f>SUM(D11:D12)</f>
        <v>7031</v>
      </c>
      <c r="E13" s="8"/>
    </row>
    <row r="14" spans="1:5" ht="12.75" customHeight="1" thickBot="1">
      <c r="A14" s="23"/>
      <c r="B14" s="24"/>
      <c r="C14" s="34"/>
      <c r="D14" s="34"/>
      <c r="E14" s="25"/>
    </row>
    <row r="15" spans="1:5" ht="30" customHeight="1">
      <c r="A15" s="9">
        <v>1</v>
      </c>
      <c r="B15" s="4"/>
      <c r="C15" s="31"/>
      <c r="D15" s="31">
        <v>187060</v>
      </c>
      <c r="E15" s="12" t="s">
        <v>13</v>
      </c>
    </row>
    <row r="16" spans="1:5" ht="30" customHeight="1">
      <c r="A16" s="6">
        <f>A15+1</f>
        <v>2</v>
      </c>
      <c r="B16" s="2"/>
      <c r="C16" s="32"/>
      <c r="D16" s="32">
        <v>14640</v>
      </c>
      <c r="E16" s="84" t="s">
        <v>14</v>
      </c>
    </row>
    <row r="17" spans="1:5" ht="30" customHeight="1">
      <c r="A17" s="22">
        <v>3</v>
      </c>
      <c r="B17" s="20"/>
      <c r="C17" s="35"/>
      <c r="D17" s="35">
        <v>31</v>
      </c>
      <c r="E17" s="21" t="s">
        <v>15</v>
      </c>
    </row>
    <row r="18" spans="1:5" ht="30" customHeight="1" thickBot="1">
      <c r="A18" s="15" t="s">
        <v>8</v>
      </c>
      <c r="B18" s="13" t="s">
        <v>6</v>
      </c>
      <c r="C18" s="33">
        <v>588000</v>
      </c>
      <c r="D18" s="33">
        <f>SUM(D15:D17)</f>
        <v>201731</v>
      </c>
      <c r="E18" s="8"/>
    </row>
    <row r="19" spans="1:5" ht="10.5" customHeight="1" thickBot="1">
      <c r="A19" s="23"/>
      <c r="B19" s="26"/>
      <c r="C19" s="34"/>
      <c r="D19" s="34"/>
      <c r="E19" s="25"/>
    </row>
    <row r="20" spans="1:5" ht="30" customHeight="1">
      <c r="A20" s="3">
        <v>1</v>
      </c>
      <c r="B20" s="4"/>
      <c r="C20" s="31"/>
      <c r="D20" s="31">
        <v>25620</v>
      </c>
      <c r="E20" s="10" t="s">
        <v>74</v>
      </c>
    </row>
    <row r="21" spans="1:5" ht="30" customHeight="1">
      <c r="A21" s="6">
        <v>2</v>
      </c>
      <c r="B21" s="1"/>
      <c r="C21" s="32"/>
      <c r="D21" s="32">
        <v>36560</v>
      </c>
      <c r="E21" s="11" t="s">
        <v>75</v>
      </c>
    </row>
    <row r="22" spans="1:5" ht="30" customHeight="1" thickBot="1">
      <c r="A22" s="15" t="s">
        <v>9</v>
      </c>
      <c r="B22" s="16">
        <v>6120</v>
      </c>
      <c r="C22" s="36">
        <v>102000</v>
      </c>
      <c r="D22" s="36">
        <f>SUM(D20:D21)</f>
        <v>62180</v>
      </c>
      <c r="E22" s="14"/>
    </row>
    <row r="24" spans="1:6" ht="15">
      <c r="A24" s="38" t="s">
        <v>72</v>
      </c>
      <c r="B24" s="39"/>
      <c r="C24" s="70"/>
      <c r="D24" s="70"/>
      <c r="E24" s="39"/>
      <c r="F24" s="63"/>
    </row>
    <row r="25" spans="1:6" ht="15">
      <c r="A25" s="38" t="s">
        <v>20</v>
      </c>
      <c r="B25" s="40" t="s">
        <v>21</v>
      </c>
      <c r="C25" s="70"/>
      <c r="D25" s="70"/>
      <c r="E25" s="39"/>
      <c r="F25" s="63"/>
    </row>
    <row r="26" spans="1:6" ht="15">
      <c r="A26" s="38"/>
      <c r="B26" s="39"/>
      <c r="C26" s="70"/>
      <c r="D26" s="70"/>
      <c r="E26" s="39"/>
      <c r="F26" s="63"/>
    </row>
    <row r="27" spans="1:6" ht="15">
      <c r="A27" s="38" t="s">
        <v>22</v>
      </c>
      <c r="B27" s="39"/>
      <c r="C27" s="70"/>
      <c r="D27" s="70"/>
      <c r="E27" s="39"/>
      <c r="F27" s="63"/>
    </row>
    <row r="28" spans="1:6" ht="12.75">
      <c r="A28" s="41"/>
      <c r="B28" s="42"/>
      <c r="C28" s="71"/>
      <c r="D28" s="71"/>
      <c r="E28" s="43"/>
      <c r="F28" s="64"/>
    </row>
    <row r="29" spans="1:6" ht="15">
      <c r="A29" s="44" t="s">
        <v>23</v>
      </c>
      <c r="B29" s="42"/>
      <c r="C29" s="71"/>
      <c r="D29" s="71"/>
      <c r="E29" s="43"/>
      <c r="F29" s="64"/>
    </row>
    <row r="30" spans="1:6" ht="13.5" thickBot="1">
      <c r="A30" s="41"/>
      <c r="B30" s="42"/>
      <c r="C30" s="71"/>
      <c r="D30" s="71"/>
      <c r="E30" s="43"/>
      <c r="F30" s="64"/>
    </row>
    <row r="31" spans="1:6" ht="15.75">
      <c r="A31" s="110" t="s">
        <v>2</v>
      </c>
      <c r="B31" s="111" t="s">
        <v>1</v>
      </c>
      <c r="C31" s="112" t="s">
        <v>3</v>
      </c>
      <c r="D31" s="112" t="s">
        <v>0</v>
      </c>
      <c r="E31" s="113" t="s">
        <v>4</v>
      </c>
      <c r="F31" s="65"/>
    </row>
    <row r="32" spans="1:6" ht="12.75">
      <c r="A32" s="114">
        <v>1</v>
      </c>
      <c r="B32" s="47"/>
      <c r="C32" s="73"/>
      <c r="D32" s="73">
        <v>1926</v>
      </c>
      <c r="E32" s="115" t="s">
        <v>24</v>
      </c>
      <c r="F32" s="65"/>
    </row>
    <row r="33" spans="1:6" ht="12.75">
      <c r="A33" s="114">
        <v>2</v>
      </c>
      <c r="B33" s="47"/>
      <c r="C33" s="73"/>
      <c r="D33" s="73">
        <v>706</v>
      </c>
      <c r="E33" s="115" t="s">
        <v>25</v>
      </c>
      <c r="F33" s="66"/>
    </row>
    <row r="34" spans="1:6" ht="12.75">
      <c r="A34" s="114">
        <v>3</v>
      </c>
      <c r="B34" s="47"/>
      <c r="C34" s="73"/>
      <c r="D34" s="73">
        <v>4000</v>
      </c>
      <c r="E34" s="115" t="s">
        <v>26</v>
      </c>
      <c r="F34" s="66"/>
    </row>
    <row r="35" spans="1:6" ht="12.75">
      <c r="A35" s="114">
        <v>4</v>
      </c>
      <c r="B35" s="47"/>
      <c r="C35" s="73"/>
      <c r="D35" s="73">
        <v>500</v>
      </c>
      <c r="E35" s="115" t="s">
        <v>27</v>
      </c>
      <c r="F35" s="66"/>
    </row>
    <row r="36" spans="1:6" ht="25.5">
      <c r="A36" s="114">
        <v>5</v>
      </c>
      <c r="B36" s="47"/>
      <c r="C36" s="73"/>
      <c r="D36" s="73">
        <v>2199</v>
      </c>
      <c r="E36" s="115" t="s">
        <v>76</v>
      </c>
      <c r="F36" s="66"/>
    </row>
    <row r="37" spans="1:6" ht="25.5">
      <c r="A37" s="114">
        <v>6</v>
      </c>
      <c r="B37" s="47"/>
      <c r="C37" s="73"/>
      <c r="D37" s="73"/>
      <c r="E37" s="115" t="s">
        <v>28</v>
      </c>
      <c r="F37" s="66"/>
    </row>
    <row r="38" spans="1:6" ht="12.75">
      <c r="A38" s="116"/>
      <c r="B38" s="48"/>
      <c r="C38" s="74"/>
      <c r="D38" s="74"/>
      <c r="E38" s="117" t="s">
        <v>29</v>
      </c>
      <c r="F38" s="67"/>
    </row>
    <row r="39" spans="1:6" ht="23.25" thickBot="1">
      <c r="A39" s="118" t="s">
        <v>30</v>
      </c>
      <c r="B39" s="119" t="s">
        <v>31</v>
      </c>
      <c r="C39" s="120">
        <f>20000+20000</f>
        <v>40000</v>
      </c>
      <c r="D39" s="120">
        <f>SUM(D32:D38)</f>
        <v>9331</v>
      </c>
      <c r="E39" s="121">
        <f>D39/C39</f>
        <v>0.233275</v>
      </c>
      <c r="F39" s="64"/>
    </row>
    <row r="40" spans="1:6" ht="12.75">
      <c r="A40" s="39"/>
      <c r="B40" s="39"/>
      <c r="C40" s="70"/>
      <c r="D40" s="70"/>
      <c r="E40" s="39"/>
      <c r="F40" s="63"/>
    </row>
    <row r="41" spans="1:6" ht="15">
      <c r="A41" s="38" t="s">
        <v>32</v>
      </c>
      <c r="B41" s="39"/>
      <c r="C41" s="70"/>
      <c r="D41" s="70"/>
      <c r="E41" s="39"/>
      <c r="F41" s="63"/>
    </row>
    <row r="42" spans="1:6" ht="13.5" thickBot="1">
      <c r="A42" s="39"/>
      <c r="B42" s="39"/>
      <c r="C42" s="70"/>
      <c r="D42" s="70"/>
      <c r="E42" s="39"/>
      <c r="F42" s="63"/>
    </row>
    <row r="43" spans="1:6" ht="15.75">
      <c r="A43" s="110" t="s">
        <v>2</v>
      </c>
      <c r="B43" s="111" t="s">
        <v>1</v>
      </c>
      <c r="C43" s="112" t="s">
        <v>3</v>
      </c>
      <c r="D43" s="112" t="s">
        <v>0</v>
      </c>
      <c r="E43" s="113" t="s">
        <v>4</v>
      </c>
      <c r="F43" s="63"/>
    </row>
    <row r="44" spans="1:6" ht="25.5">
      <c r="A44" s="114">
        <v>1</v>
      </c>
      <c r="B44" s="47"/>
      <c r="C44" s="72">
        <v>6500</v>
      </c>
      <c r="D44" s="72">
        <v>6500</v>
      </c>
      <c r="E44" s="122" t="s">
        <v>33</v>
      </c>
      <c r="F44" s="63"/>
    </row>
    <row r="45" spans="1:6" ht="25.5">
      <c r="A45" s="114">
        <f>A44+1</f>
        <v>2</v>
      </c>
      <c r="B45" s="47"/>
      <c r="C45" s="72">
        <v>10000</v>
      </c>
      <c r="D45" s="72">
        <v>9992</v>
      </c>
      <c r="E45" s="123" t="s">
        <v>34</v>
      </c>
      <c r="F45" s="63"/>
    </row>
    <row r="46" spans="1:6" ht="12.75">
      <c r="A46" s="114">
        <f>A45+1</f>
        <v>3</v>
      </c>
      <c r="B46" s="47"/>
      <c r="C46" s="72">
        <v>10000</v>
      </c>
      <c r="D46" s="72"/>
      <c r="E46" s="123" t="s">
        <v>35</v>
      </c>
      <c r="F46" s="63"/>
    </row>
    <row r="47" spans="1:6" ht="23.25" thickBot="1">
      <c r="A47" s="118" t="s">
        <v>36</v>
      </c>
      <c r="B47" s="124" t="s">
        <v>6</v>
      </c>
      <c r="C47" s="120">
        <f>SUM(C44:C46)</f>
        <v>26500</v>
      </c>
      <c r="D47" s="120">
        <f>SUM(D44:D45)</f>
        <v>16492</v>
      </c>
      <c r="E47" s="121">
        <f>D47/C47</f>
        <v>0.6223396226415094</v>
      </c>
      <c r="F47" s="63"/>
    </row>
    <row r="48" spans="1:6" ht="12.75">
      <c r="A48" s="49"/>
      <c r="B48" s="50"/>
      <c r="C48" s="75"/>
      <c r="D48" s="75"/>
      <c r="E48" s="51"/>
      <c r="F48" s="63"/>
    </row>
    <row r="49" spans="1:6" ht="15">
      <c r="A49" s="38" t="s">
        <v>37</v>
      </c>
      <c r="B49" s="50"/>
      <c r="C49" s="75"/>
      <c r="D49" s="75"/>
      <c r="E49" s="51"/>
      <c r="F49" s="63"/>
    </row>
    <row r="50" spans="1:6" ht="13.5" thickBot="1">
      <c r="A50" s="49"/>
      <c r="B50" s="50"/>
      <c r="C50" s="75"/>
      <c r="D50" s="75"/>
      <c r="E50" s="51"/>
      <c r="F50" s="63"/>
    </row>
    <row r="51" spans="1:6" ht="33.75">
      <c r="A51" s="110" t="s">
        <v>2</v>
      </c>
      <c r="B51" s="111" t="s">
        <v>1</v>
      </c>
      <c r="C51" s="112" t="s">
        <v>3</v>
      </c>
      <c r="D51" s="112" t="s">
        <v>0</v>
      </c>
      <c r="E51" s="125" t="s">
        <v>4</v>
      </c>
      <c r="F51" s="126" t="s">
        <v>38</v>
      </c>
    </row>
    <row r="52" spans="1:6" ht="38.25">
      <c r="A52" s="127">
        <v>1</v>
      </c>
      <c r="B52" s="47"/>
      <c r="C52" s="73">
        <f>215000+42000</f>
        <v>257000</v>
      </c>
      <c r="D52" s="73">
        <f>61000+122000+30682+42000</f>
        <v>255682</v>
      </c>
      <c r="E52" s="52" t="s">
        <v>39</v>
      </c>
      <c r="F52" s="128"/>
    </row>
    <row r="53" spans="1:6" ht="22.5">
      <c r="A53" s="127">
        <v>2</v>
      </c>
      <c r="B53" s="47"/>
      <c r="C53" s="73">
        <v>450000</v>
      </c>
      <c r="D53" s="73"/>
      <c r="E53" s="52" t="s">
        <v>40</v>
      </c>
      <c r="F53" s="128" t="s">
        <v>41</v>
      </c>
    </row>
    <row r="54" spans="1:6" ht="25.5">
      <c r="A54" s="127">
        <f>A53+1</f>
        <v>3</v>
      </c>
      <c r="B54" s="47"/>
      <c r="C54" s="73">
        <v>62000</v>
      </c>
      <c r="D54" s="73"/>
      <c r="E54" s="52" t="s">
        <v>42</v>
      </c>
      <c r="F54" s="128" t="s">
        <v>43</v>
      </c>
    </row>
    <row r="55" spans="1:6" ht="25.5">
      <c r="A55" s="127">
        <f aca="true" t="shared" si="0" ref="A55:A60">A54+1</f>
        <v>4</v>
      </c>
      <c r="B55" s="47"/>
      <c r="C55" s="73">
        <v>140000</v>
      </c>
      <c r="D55" s="73"/>
      <c r="E55" s="52" t="s">
        <v>44</v>
      </c>
      <c r="F55" s="128" t="s">
        <v>41</v>
      </c>
    </row>
    <row r="56" spans="1:6" ht="22.5">
      <c r="A56" s="127">
        <f t="shared" si="0"/>
        <v>5</v>
      </c>
      <c r="B56" s="47"/>
      <c r="C56" s="73">
        <v>133000</v>
      </c>
      <c r="D56" s="73"/>
      <c r="E56" s="52" t="s">
        <v>45</v>
      </c>
      <c r="F56" s="128" t="s">
        <v>46</v>
      </c>
    </row>
    <row r="57" spans="1:6" ht="25.5">
      <c r="A57" s="127">
        <v>6</v>
      </c>
      <c r="B57" s="47"/>
      <c r="C57" s="73">
        <v>200000</v>
      </c>
      <c r="D57" s="73"/>
      <c r="E57" s="52" t="s">
        <v>47</v>
      </c>
      <c r="F57" s="128" t="s">
        <v>46</v>
      </c>
    </row>
    <row r="58" spans="1:6" ht="25.5">
      <c r="A58" s="127">
        <v>7</v>
      </c>
      <c r="B58" s="47"/>
      <c r="C58" s="73">
        <v>136500</v>
      </c>
      <c r="D58" s="73"/>
      <c r="E58" s="52" t="s">
        <v>77</v>
      </c>
      <c r="F58" s="128" t="s">
        <v>48</v>
      </c>
    </row>
    <row r="59" spans="1:6" ht="33.75">
      <c r="A59" s="127">
        <v>8</v>
      </c>
      <c r="B59" s="47"/>
      <c r="C59" s="73">
        <v>150000</v>
      </c>
      <c r="D59" s="73"/>
      <c r="E59" s="52" t="s">
        <v>49</v>
      </c>
      <c r="F59" s="128" t="s">
        <v>50</v>
      </c>
    </row>
    <row r="60" spans="1:6" ht="33.75">
      <c r="A60" s="127">
        <f t="shared" si="0"/>
        <v>9</v>
      </c>
      <c r="B60" s="47"/>
      <c r="C60" s="73">
        <v>57000</v>
      </c>
      <c r="D60" s="73"/>
      <c r="E60" s="52" t="s">
        <v>51</v>
      </c>
      <c r="F60" s="128" t="s">
        <v>52</v>
      </c>
    </row>
    <row r="61" spans="1:6" ht="23.25" thickBot="1">
      <c r="A61" s="118" t="s">
        <v>53</v>
      </c>
      <c r="B61" s="129" t="s">
        <v>54</v>
      </c>
      <c r="C61" s="130">
        <f>SUM(C52:C60)</f>
        <v>1585500</v>
      </c>
      <c r="D61" s="130">
        <f>SUM(D52:D60)</f>
        <v>255682</v>
      </c>
      <c r="E61" s="131">
        <f>D61/C61</f>
        <v>0.1612626931567329</v>
      </c>
      <c r="F61" s="132"/>
    </row>
    <row r="62" spans="1:6" ht="12.75">
      <c r="A62" s="49"/>
      <c r="B62" s="53"/>
      <c r="C62" s="75"/>
      <c r="D62" s="75"/>
      <c r="E62" s="54"/>
      <c r="F62" s="63"/>
    </row>
    <row r="63" spans="1:6" ht="12.75">
      <c r="A63" s="49"/>
      <c r="B63" s="53"/>
      <c r="C63" s="75"/>
      <c r="D63" s="75"/>
      <c r="E63" s="54"/>
      <c r="F63" s="63"/>
    </row>
    <row r="64" spans="1:6" ht="13.5" thickBot="1">
      <c r="A64" s="49"/>
      <c r="B64" s="53"/>
      <c r="C64" s="75"/>
      <c r="D64" s="75"/>
      <c r="E64" s="54"/>
      <c r="F64" s="63"/>
    </row>
    <row r="65" spans="1:6" ht="33.75">
      <c r="A65" s="110" t="s">
        <v>2</v>
      </c>
      <c r="B65" s="111" t="s">
        <v>1</v>
      </c>
      <c r="C65" s="112" t="s">
        <v>3</v>
      </c>
      <c r="D65" s="112" t="s">
        <v>0</v>
      </c>
      <c r="E65" s="125" t="s">
        <v>4</v>
      </c>
      <c r="F65" s="126" t="s">
        <v>38</v>
      </c>
    </row>
    <row r="66" spans="1:6" ht="22.5">
      <c r="A66" s="114">
        <v>1</v>
      </c>
      <c r="B66" s="46"/>
      <c r="C66" s="73">
        <v>12500</v>
      </c>
      <c r="D66" s="72"/>
      <c r="E66" s="45" t="s">
        <v>55</v>
      </c>
      <c r="F66" s="133" t="s">
        <v>56</v>
      </c>
    </row>
    <row r="67" spans="1:6" ht="25.5">
      <c r="A67" s="127">
        <v>2</v>
      </c>
      <c r="B67" s="47"/>
      <c r="C67" s="73">
        <v>59000</v>
      </c>
      <c r="D67" s="73"/>
      <c r="E67" s="52" t="s">
        <v>57</v>
      </c>
      <c r="F67" s="133" t="s">
        <v>46</v>
      </c>
    </row>
    <row r="68" spans="1:6" ht="23.25" thickBot="1">
      <c r="A68" s="118" t="s">
        <v>9</v>
      </c>
      <c r="B68" s="129" t="s">
        <v>58</v>
      </c>
      <c r="C68" s="130">
        <f>SUM(C66:C67)</f>
        <v>71500</v>
      </c>
      <c r="D68" s="130"/>
      <c r="E68" s="131">
        <f>D68/C68</f>
        <v>0</v>
      </c>
      <c r="F68" s="132"/>
    </row>
    <row r="69" spans="1:6" ht="12.75">
      <c r="A69" s="49"/>
      <c r="B69" s="53"/>
      <c r="C69" s="75"/>
      <c r="D69" s="75"/>
      <c r="E69" s="54"/>
      <c r="F69" s="63"/>
    </row>
    <row r="70" spans="1:6" ht="12.75">
      <c r="A70" s="49"/>
      <c r="B70" s="53"/>
      <c r="C70" s="75"/>
      <c r="D70" s="75"/>
      <c r="E70" s="54"/>
      <c r="F70" s="63"/>
    </row>
    <row r="71" spans="1:6" ht="13.5" thickBot="1">
      <c r="A71" s="49"/>
      <c r="B71" s="53"/>
      <c r="C71" s="75"/>
      <c r="D71" s="75"/>
      <c r="E71" s="54"/>
      <c r="F71" s="63"/>
    </row>
    <row r="72" spans="1:6" ht="15.75">
      <c r="A72" s="110" t="s">
        <v>2</v>
      </c>
      <c r="B72" s="111" t="s">
        <v>1</v>
      </c>
      <c r="C72" s="112" t="s">
        <v>3</v>
      </c>
      <c r="D72" s="112" t="s">
        <v>0</v>
      </c>
      <c r="E72" s="113" t="s">
        <v>4</v>
      </c>
      <c r="F72" s="63"/>
    </row>
    <row r="73" spans="1:6" ht="25.5">
      <c r="A73" s="127">
        <v>1</v>
      </c>
      <c r="B73" s="47"/>
      <c r="C73" s="73">
        <f>320000-210643</f>
        <v>109357</v>
      </c>
      <c r="D73" s="73"/>
      <c r="E73" s="134" t="s">
        <v>81</v>
      </c>
      <c r="F73" s="63"/>
    </row>
    <row r="74" spans="1:6" ht="23.25" thickBot="1">
      <c r="A74" s="118" t="s">
        <v>53</v>
      </c>
      <c r="B74" s="129" t="s">
        <v>59</v>
      </c>
      <c r="C74" s="130">
        <f>SUM(C73)</f>
        <v>109357</v>
      </c>
      <c r="D74" s="130"/>
      <c r="E74" s="121">
        <f>D74/C74</f>
        <v>0</v>
      </c>
      <c r="F74" s="63"/>
    </row>
    <row r="75" spans="1:6" ht="12.75">
      <c r="A75" s="49"/>
      <c r="B75" s="53"/>
      <c r="C75" s="75"/>
      <c r="D75" s="75"/>
      <c r="E75" s="54"/>
      <c r="F75" s="63"/>
    </row>
    <row r="76" spans="1:6" ht="12.75">
      <c r="A76" s="49"/>
      <c r="B76" s="53"/>
      <c r="C76" s="75"/>
      <c r="D76" s="75"/>
      <c r="E76" s="54"/>
      <c r="F76" s="63"/>
    </row>
    <row r="77" spans="1:6" ht="15">
      <c r="A77" s="38" t="s">
        <v>60</v>
      </c>
      <c r="B77" s="53"/>
      <c r="C77" s="75"/>
      <c r="D77" s="75"/>
      <c r="E77" s="54"/>
      <c r="F77" s="63"/>
    </row>
    <row r="78" spans="1:6" ht="13.5" thickBot="1">
      <c r="A78" s="49"/>
      <c r="B78" s="53"/>
      <c r="C78" s="75"/>
      <c r="D78" s="75"/>
      <c r="E78" s="54"/>
      <c r="F78" s="63"/>
    </row>
    <row r="79" spans="1:6" ht="33.75">
      <c r="A79" s="110"/>
      <c r="B79" s="135"/>
      <c r="C79" s="112">
        <v>180000</v>
      </c>
      <c r="D79" s="112"/>
      <c r="E79" s="136" t="s">
        <v>79</v>
      </c>
      <c r="F79" s="137" t="s">
        <v>80</v>
      </c>
    </row>
    <row r="80" spans="1:6" ht="33.75">
      <c r="A80" s="114">
        <v>1</v>
      </c>
      <c r="B80" s="47"/>
      <c r="C80" s="72">
        <v>30000</v>
      </c>
      <c r="D80" s="72">
        <v>30000</v>
      </c>
      <c r="E80" s="57" t="s">
        <v>62</v>
      </c>
      <c r="F80" s="128" t="s">
        <v>63</v>
      </c>
    </row>
    <row r="81" spans="1:6" ht="12.75">
      <c r="A81" s="138">
        <v>2</v>
      </c>
      <c r="B81" s="58"/>
      <c r="C81" s="76">
        <f>SUM(C79:C80)</f>
        <v>210000</v>
      </c>
      <c r="D81" s="77">
        <f>SUM(D80)</f>
        <v>30000</v>
      </c>
      <c r="E81" s="58"/>
      <c r="F81" s="139"/>
    </row>
    <row r="82" spans="1:6" ht="12.75">
      <c r="A82" s="140"/>
      <c r="B82" s="54"/>
      <c r="C82" s="78"/>
      <c r="D82" s="78"/>
      <c r="E82" s="54"/>
      <c r="F82" s="141"/>
    </row>
    <row r="83" spans="1:6" ht="15.75" thickBot="1">
      <c r="A83" s="118"/>
      <c r="B83" s="142">
        <v>6260</v>
      </c>
      <c r="C83" s="143">
        <f>150000+60000</f>
        <v>210000</v>
      </c>
      <c r="D83" s="143">
        <f>SUM(D79:D81)</f>
        <v>60000</v>
      </c>
      <c r="E83" s="144" t="s">
        <v>64</v>
      </c>
      <c r="F83" s="145"/>
    </row>
    <row r="84" spans="1:6" ht="12.75">
      <c r="A84" s="59"/>
      <c r="B84" s="59"/>
      <c r="C84" s="79"/>
      <c r="D84" s="79"/>
      <c r="E84" s="59"/>
      <c r="F84" s="68"/>
    </row>
    <row r="85" spans="1:6" ht="15">
      <c r="A85" s="38" t="s">
        <v>65</v>
      </c>
      <c r="B85" s="39"/>
      <c r="C85" s="70"/>
      <c r="D85" s="70"/>
      <c r="E85" s="39"/>
      <c r="F85" s="63"/>
    </row>
    <row r="86" spans="1:6" ht="13.5" thickBot="1">
      <c r="A86" s="39"/>
      <c r="B86" s="39"/>
      <c r="C86" s="70"/>
      <c r="D86" s="70"/>
      <c r="E86" s="39"/>
      <c r="F86" s="63"/>
    </row>
    <row r="87" spans="1:6" ht="33.75">
      <c r="A87" s="110" t="s">
        <v>2</v>
      </c>
      <c r="B87" s="111" t="s">
        <v>1</v>
      </c>
      <c r="C87" s="112" t="s">
        <v>3</v>
      </c>
      <c r="D87" s="112" t="s">
        <v>0</v>
      </c>
      <c r="E87" s="125" t="s">
        <v>4</v>
      </c>
      <c r="F87" s="146" t="s">
        <v>61</v>
      </c>
    </row>
    <row r="88" spans="1:6" ht="12.75">
      <c r="A88" s="114">
        <v>1</v>
      </c>
      <c r="B88" s="47"/>
      <c r="C88" s="72"/>
      <c r="D88" s="73">
        <f>3651+3207</f>
        <v>6858</v>
      </c>
      <c r="E88" s="57" t="s">
        <v>78</v>
      </c>
      <c r="F88" s="147"/>
    </row>
    <row r="89" spans="1:6" ht="12.75">
      <c r="A89" s="116"/>
      <c r="B89" s="48"/>
      <c r="C89" s="80"/>
      <c r="D89" s="74">
        <f>D88</f>
        <v>6858</v>
      </c>
      <c r="E89" s="60" t="s">
        <v>66</v>
      </c>
      <c r="F89" s="148"/>
    </row>
    <row r="90" spans="1:6" ht="12.75">
      <c r="A90" s="114">
        <v>2</v>
      </c>
      <c r="B90" s="47"/>
      <c r="C90" s="72"/>
      <c r="D90" s="73">
        <f>922+1006+1070</f>
        <v>2998</v>
      </c>
      <c r="E90" s="57" t="s">
        <v>67</v>
      </c>
      <c r="F90" s="147"/>
    </row>
    <row r="91" spans="1:6" ht="12.75">
      <c r="A91" s="114"/>
      <c r="B91" s="47"/>
      <c r="C91" s="72"/>
      <c r="D91" s="74">
        <f>D90</f>
        <v>2998</v>
      </c>
      <c r="E91" s="56" t="s">
        <v>68</v>
      </c>
      <c r="F91" s="147"/>
    </row>
    <row r="92" spans="1:6" ht="12.75">
      <c r="A92" s="114">
        <v>3</v>
      </c>
      <c r="B92" s="47"/>
      <c r="C92" s="72"/>
      <c r="D92" s="81">
        <f>2000+910</f>
        <v>2910</v>
      </c>
      <c r="E92" s="61" t="s">
        <v>69</v>
      </c>
      <c r="F92" s="147"/>
    </row>
    <row r="93" spans="1:6" ht="25.5">
      <c r="A93" s="149"/>
      <c r="B93" s="55"/>
      <c r="C93" s="82"/>
      <c r="D93" s="76">
        <f>D92</f>
        <v>2910</v>
      </c>
      <c r="E93" s="56" t="s">
        <v>70</v>
      </c>
      <c r="F93" s="147"/>
    </row>
    <row r="94" spans="1:6" ht="13.5" thickBot="1">
      <c r="A94" s="118"/>
      <c r="B94" s="150" t="s">
        <v>71</v>
      </c>
      <c r="C94" s="151">
        <f>50000+30000</f>
        <v>80000</v>
      </c>
      <c r="D94" s="151">
        <f>D89+D91+D93</f>
        <v>12766</v>
      </c>
      <c r="E94" s="152"/>
      <c r="F94" s="153"/>
    </row>
    <row r="95" spans="1:6" ht="12.75">
      <c r="A95" s="39"/>
      <c r="B95" s="39"/>
      <c r="C95" s="70"/>
      <c r="D95" s="70"/>
      <c r="E95" s="39"/>
      <c r="F95" s="69"/>
    </row>
    <row r="101" ht="12.75">
      <c r="A101" t="s">
        <v>82</v>
      </c>
    </row>
    <row r="178" spans="3:6" s="85" customFormat="1" ht="30" customHeight="1">
      <c r="C178" s="86"/>
      <c r="D178" s="86"/>
      <c r="F178" s="62"/>
    </row>
    <row r="179" spans="3:6" s="85" customFormat="1" ht="11.25">
      <c r="C179" s="86"/>
      <c r="D179" s="86"/>
      <c r="F179" s="62"/>
    </row>
    <row r="180" spans="3:6" s="85" customFormat="1" ht="11.25">
      <c r="C180" s="86"/>
      <c r="D180" s="86"/>
      <c r="F180" s="62"/>
    </row>
    <row r="181" spans="3:6" s="85" customFormat="1" ht="11.25">
      <c r="C181" s="86"/>
      <c r="D181" s="86"/>
      <c r="F181" s="62"/>
    </row>
    <row r="182" spans="3:6" s="85" customFormat="1" ht="11.25">
      <c r="C182" s="86"/>
      <c r="D182" s="86"/>
      <c r="F182" s="62"/>
    </row>
    <row r="183" spans="3:6" s="85" customFormat="1" ht="11.25">
      <c r="C183" s="86"/>
      <c r="D183" s="86"/>
      <c r="F183" s="62"/>
    </row>
    <row r="184" spans="3:6" s="85" customFormat="1" ht="11.25">
      <c r="C184" s="86"/>
      <c r="D184" s="86"/>
      <c r="F184" s="62"/>
    </row>
    <row r="185" spans="3:6" s="85" customFormat="1" ht="11.25">
      <c r="C185" s="86"/>
      <c r="D185" s="86"/>
      <c r="F185" s="62"/>
    </row>
    <row r="186" spans="3:6" s="85" customFormat="1" ht="11.25">
      <c r="C186" s="86"/>
      <c r="D186" s="86"/>
      <c r="F186" s="62"/>
    </row>
    <row r="187" spans="3:6" s="85" customFormat="1" ht="11.25">
      <c r="C187" s="86"/>
      <c r="D187" s="86"/>
      <c r="F187" s="62"/>
    </row>
    <row r="188" spans="3:6" s="85" customFormat="1" ht="11.25">
      <c r="C188" s="86"/>
      <c r="D188" s="86"/>
      <c r="F188" s="62"/>
    </row>
    <row r="189" spans="3:6" s="85" customFormat="1" ht="11.25">
      <c r="C189" s="86"/>
      <c r="D189" s="86"/>
      <c r="F189" s="62"/>
    </row>
    <row r="190" spans="3:6" s="85" customFormat="1" ht="11.25">
      <c r="C190" s="86"/>
      <c r="D190" s="86"/>
      <c r="F190" s="62"/>
    </row>
    <row r="191" spans="3:6" s="85" customFormat="1" ht="11.25">
      <c r="C191" s="86"/>
      <c r="D191" s="86"/>
      <c r="F191" s="62"/>
    </row>
    <row r="192" spans="3:6" s="85" customFormat="1" ht="11.25">
      <c r="C192" s="86"/>
      <c r="D192" s="86"/>
      <c r="F192" s="62"/>
    </row>
    <row r="193" spans="3:6" s="85" customFormat="1" ht="11.25">
      <c r="C193" s="86"/>
      <c r="D193" s="86"/>
      <c r="F193" s="62"/>
    </row>
    <row r="194" spans="3:6" s="85" customFormat="1" ht="11.25">
      <c r="C194" s="86"/>
      <c r="D194" s="86"/>
      <c r="F194" s="62"/>
    </row>
    <row r="195" spans="3:6" s="85" customFormat="1" ht="11.25">
      <c r="C195" s="86"/>
      <c r="D195" s="86"/>
      <c r="F195" s="62"/>
    </row>
    <row r="196" spans="3:6" s="85" customFormat="1" ht="11.25">
      <c r="C196" s="86"/>
      <c r="D196" s="86"/>
      <c r="F196" s="62"/>
    </row>
    <row r="197" spans="3:6" s="85" customFormat="1" ht="11.25">
      <c r="C197" s="86"/>
      <c r="D197" s="86"/>
      <c r="F197" s="62"/>
    </row>
    <row r="198" spans="3:6" s="85" customFormat="1" ht="11.25">
      <c r="C198" s="86"/>
      <c r="D198" s="86"/>
      <c r="F198" s="62"/>
    </row>
    <row r="199" spans="3:6" s="85" customFormat="1" ht="11.25">
      <c r="C199" s="86"/>
      <c r="D199" s="86"/>
      <c r="F199" s="62"/>
    </row>
    <row r="200" spans="3:6" s="85" customFormat="1" ht="11.25">
      <c r="C200" s="86"/>
      <c r="D200" s="86"/>
      <c r="F200" s="62"/>
    </row>
    <row r="201" spans="3:6" s="85" customFormat="1" ht="11.25">
      <c r="C201" s="86"/>
      <c r="D201" s="86"/>
      <c r="F201" s="62"/>
    </row>
    <row r="202" spans="3:6" s="85" customFormat="1" ht="11.25">
      <c r="C202" s="86"/>
      <c r="D202" s="86"/>
      <c r="F202" s="62"/>
    </row>
    <row r="203" spans="3:6" s="85" customFormat="1" ht="11.25">
      <c r="C203" s="86"/>
      <c r="D203" s="86"/>
      <c r="F203" s="62"/>
    </row>
    <row r="204" spans="3:6" s="85" customFormat="1" ht="11.25">
      <c r="C204" s="86"/>
      <c r="D204" s="86"/>
      <c r="F204" s="62"/>
    </row>
    <row r="205" spans="3:6" s="85" customFormat="1" ht="11.25">
      <c r="C205" s="86"/>
      <c r="D205" s="86"/>
      <c r="F205" s="62"/>
    </row>
    <row r="206" spans="3:6" s="85" customFormat="1" ht="11.25">
      <c r="C206" s="86"/>
      <c r="D206" s="86"/>
      <c r="F206" s="62"/>
    </row>
    <row r="207" spans="3:6" s="85" customFormat="1" ht="11.25">
      <c r="C207" s="86"/>
      <c r="D207" s="86"/>
      <c r="F207" s="62"/>
    </row>
    <row r="208" spans="3:6" s="85" customFormat="1" ht="11.25">
      <c r="C208" s="86"/>
      <c r="D208" s="86"/>
      <c r="F208" s="62"/>
    </row>
    <row r="209" spans="3:6" s="85" customFormat="1" ht="11.25">
      <c r="C209" s="86"/>
      <c r="D209" s="86"/>
      <c r="F209" s="62"/>
    </row>
    <row r="210" spans="3:6" s="85" customFormat="1" ht="11.25">
      <c r="C210" s="86"/>
      <c r="D210" s="86"/>
      <c r="F210" s="62"/>
    </row>
    <row r="211" spans="3:6" s="85" customFormat="1" ht="11.25">
      <c r="C211" s="86"/>
      <c r="D211" s="86"/>
      <c r="F211" s="62"/>
    </row>
    <row r="212" spans="3:6" s="85" customFormat="1" ht="11.25">
      <c r="C212" s="86"/>
      <c r="D212" s="86"/>
      <c r="F212" s="62"/>
    </row>
    <row r="214" ht="13.5" thickBot="1"/>
    <row r="215" spans="1:5" ht="13.5" thickBot="1">
      <c r="A215" s="94" t="s">
        <v>91</v>
      </c>
      <c r="B215" s="88"/>
      <c r="C215" s="93"/>
      <c r="D215" s="93"/>
      <c r="E215" s="92"/>
    </row>
    <row r="216" ht="13.5" thickBot="1"/>
    <row r="217" spans="1:6" s="87" customFormat="1" ht="57" thickBot="1">
      <c r="A217" s="89" t="s">
        <v>88</v>
      </c>
      <c r="B217" s="108" t="s">
        <v>89</v>
      </c>
      <c r="C217" s="109" t="s">
        <v>92</v>
      </c>
      <c r="D217" s="109" t="s">
        <v>93</v>
      </c>
      <c r="E217" s="108" t="s">
        <v>90</v>
      </c>
      <c r="F217" s="62"/>
    </row>
    <row r="218" spans="1:5" ht="39" customHeight="1">
      <c r="A218" s="90">
        <v>1</v>
      </c>
      <c r="B218" s="95">
        <f>(4181455.55+200000)/1000</f>
        <v>4381.45555</v>
      </c>
      <c r="C218" s="96">
        <v>2680.9</v>
      </c>
      <c r="D218" s="97">
        <v>1491</v>
      </c>
      <c r="E218" s="98" t="s">
        <v>83</v>
      </c>
    </row>
    <row r="219" spans="1:5" ht="58.5" customHeight="1" thickBot="1">
      <c r="A219" s="90">
        <v>2</v>
      </c>
      <c r="B219" s="99">
        <f>800000/1000</f>
        <v>800</v>
      </c>
      <c r="C219" s="100">
        <v>0</v>
      </c>
      <c r="D219" s="101">
        <v>250</v>
      </c>
      <c r="E219" s="102" t="s">
        <v>84</v>
      </c>
    </row>
    <row r="220" spans="1:5" ht="52.5" customHeight="1">
      <c r="A220" s="90">
        <v>3</v>
      </c>
      <c r="B220" s="99">
        <f>1585700/1000</f>
        <v>1585.7</v>
      </c>
      <c r="C220" s="100">
        <v>280.4</v>
      </c>
      <c r="D220" s="101">
        <v>728</v>
      </c>
      <c r="E220" s="103" t="s">
        <v>85</v>
      </c>
    </row>
    <row r="221" spans="1:5" ht="69" customHeight="1">
      <c r="A221" s="90">
        <v>4</v>
      </c>
      <c r="B221" s="99">
        <f>935900/1000</f>
        <v>935.9</v>
      </c>
      <c r="C221" s="100">
        <v>165.1</v>
      </c>
      <c r="D221" s="101">
        <v>412</v>
      </c>
      <c r="E221" s="154" t="s">
        <v>86</v>
      </c>
    </row>
    <row r="222" spans="1:5" ht="70.5" customHeight="1" thickBot="1">
      <c r="A222" s="90">
        <v>5</v>
      </c>
      <c r="B222" s="99">
        <f>125044.45/1000</f>
        <v>125.04445</v>
      </c>
      <c r="C222" s="100">
        <v>0</v>
      </c>
      <c r="D222" s="101">
        <v>440</v>
      </c>
      <c r="E222" s="154" t="s">
        <v>87</v>
      </c>
    </row>
    <row r="223" spans="1:5" ht="29.25" customHeight="1" thickBot="1">
      <c r="A223" s="91" t="s">
        <v>29</v>
      </c>
      <c r="B223" s="104">
        <f>SUM(B218:B222)</f>
        <v>7828.099999999999</v>
      </c>
      <c r="C223" s="105">
        <f>SUM(C218:C222)</f>
        <v>3126.4</v>
      </c>
      <c r="D223" s="106">
        <f>SUM(D218:D222)</f>
        <v>3321</v>
      </c>
      <c r="E223" s="107"/>
    </row>
  </sheetData>
  <printOptions/>
  <pageMargins left="0.75" right="0.75" top="1" bottom="1" header="0.5" footer="0.5"/>
  <pageSetup fitToHeight="3" fitToWidth="3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starostwo</cp:lastModifiedBy>
  <cp:lastPrinted>2005-08-22T08:39:09Z</cp:lastPrinted>
  <dcterms:created xsi:type="dcterms:W3CDTF">2004-07-21T09:21:17Z</dcterms:created>
  <dcterms:modified xsi:type="dcterms:W3CDTF">2005-08-22T08:40:01Z</dcterms:modified>
  <cp:category/>
  <cp:version/>
  <cp:contentType/>
  <cp:contentStatus/>
</cp:coreProperties>
</file>