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w zł -mienie" sheetId="1" r:id="rId1"/>
  </sheets>
  <definedNames/>
  <calcPr fullCalcOnLoad="1" fullPrecision="0"/>
</workbook>
</file>

<file path=xl/sharedStrings.xml><?xml version="1.0" encoding="utf-8"?>
<sst xmlns="http://schemas.openxmlformats.org/spreadsheetml/2006/main" count="201" uniqueCount="84">
  <si>
    <t>Wyszczególnienie</t>
  </si>
  <si>
    <t>I</t>
  </si>
  <si>
    <t>Grupa 0 grunty</t>
  </si>
  <si>
    <t>Grupa 1 budynki</t>
  </si>
  <si>
    <t>II</t>
  </si>
  <si>
    <t>Grupa 2 obiekty</t>
  </si>
  <si>
    <t>Grupa 4 urz. komputer.</t>
  </si>
  <si>
    <t>Grupa 5 urządz. specj.</t>
  </si>
  <si>
    <t>Grupa 6 urządz. tech.</t>
  </si>
  <si>
    <t>Grupa 7 śr. transportu</t>
  </si>
  <si>
    <t xml:space="preserve">Grupa 8 pozostałe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</si>
  <si>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</si>
  <si>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</si>
  <si>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</si>
  <si>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</si>
  <si>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</si>
  <si>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</si>
  <si>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</si>
  <si>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</si>
  <si>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</si>
  <si>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</si>
  <si>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</si>
  <si>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</si>
  <si>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</si>
  <si>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>Grupa 3 maszyny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</si>
  <si>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</si>
  <si>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</si>
  <si>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</si>
  <si>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</si>
  <si>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</si>
  <si>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</si>
  <si>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</si>
  <si>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DPS                                                               w Dobrzejewicach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</si>
  <si>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</si>
  <si>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</si>
  <si>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</si>
  <si>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</si>
  <si>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</si>
  <si>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</si>
  <si>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 xml:space="preserve"> - udział rzeczowy</t>
  </si>
  <si>
    <t xml:space="preserve"> - udział finansowy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</si>
  <si>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</si>
  <si>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</si>
  <si>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</si>
  <si>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</si>
  <si>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</si>
  <si>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</si>
  <si>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</si>
  <si>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</si>
  <si>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</si>
  <si>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Zmiana wartości brutto w roku 2004</t>
  </si>
  <si>
    <t>Grupa 6 urz. techniczne</t>
  </si>
  <si>
    <t>Zespół Szkół -  CKU w Gronowie</t>
  </si>
  <si>
    <t>Wartość wg stanu na dzień 31-12-2004 brutto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</si>
  <si>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</si>
  <si>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</si>
  <si>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</si>
  <si>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</si>
  <si>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</si>
  <si>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>Wartość wg stanu na dzień 31-12-2004  netto</t>
  </si>
  <si>
    <t>Wartość wg stanu na dzień 30-06- 2005 brutto</t>
  </si>
  <si>
    <t>Wartość wg stanu na dzień 30-06-2005  netto</t>
  </si>
  <si>
    <t xml:space="preserve"> dochody z mienia powiatu na dzień 30-06-2005</t>
  </si>
  <si>
    <t xml:space="preserve">Realizacja inwestycji  i  zakupów  inwestycyjnych wpływających  na  zmianę  wartości  majątku  w 2005 r.                            </t>
  </si>
  <si>
    <r>
      <t>Zwiększenia:</t>
    </r>
    <r>
      <rPr>
        <sz val="11"/>
        <rFont val="Arial CE"/>
        <family val="2"/>
      </rPr>
      <t xml:space="preserve"> montaż alarmu w budynku szkoły- 4496 zł, zakupiono grę edukacyjną do świetlicy szkolnej - 799zł.</t>
    </r>
  </si>
  <si>
    <r>
      <t>Zwiększenia:</t>
    </r>
    <r>
      <rPr>
        <sz val="11"/>
        <rFont val="Arial CE"/>
        <family val="2"/>
      </rPr>
      <t xml:space="preserve"> zakupiono zestaw komputerowy do celów edukacyjnych o wartości 4500 zł, oraz instrumenty muzyczne dla celów dydaktycznych -15000zł.</t>
    </r>
  </si>
  <si>
    <r>
      <t>Zwiększenia:</t>
    </r>
    <r>
      <rPr>
        <sz val="11"/>
        <rFont val="Arial CE"/>
        <family val="2"/>
      </rPr>
      <t xml:space="preserve"> zakup z wydatków bieżacych wyposażenia na kwotę 3479zł,     </t>
    </r>
    <r>
      <rPr>
        <u val="single"/>
        <sz val="11"/>
        <rFont val="Arial CE"/>
        <family val="2"/>
      </rPr>
      <t>Zmiejszenia:</t>
    </r>
    <r>
      <rPr>
        <sz val="11"/>
        <rFont val="Arial CE"/>
        <family val="2"/>
      </rPr>
      <t>likwidacja zużytego sprzętu na kwotę 1338 zł.</t>
    </r>
  </si>
  <si>
    <r>
      <t>Zwiększenia</t>
    </r>
    <r>
      <rPr>
        <sz val="11"/>
        <rFont val="Arial CE"/>
        <family val="2"/>
      </rPr>
      <t xml:space="preserve">: zakupiono 3 zestawy komputerowe dla sekretariatu i księgowości szkoły,licencję oprogramowania VULKAN OPTIUM oraz meble i drobne wyposażenie do zaadaptowanych pomieszczeń administracyjnych, </t>
    </r>
  </si>
  <si>
    <r>
      <t>Zwiększanie:</t>
    </r>
    <r>
      <rPr>
        <sz val="11"/>
        <rFont val="Arial CE"/>
        <family val="2"/>
      </rPr>
      <t xml:space="preserve"> uzupełnienie wyposażenia z wydatków bieżących</t>
    </r>
  </si>
  <si>
    <r>
      <t>Zwiększenie</t>
    </r>
    <r>
      <rPr>
        <sz val="11"/>
        <rFont val="Arial CE"/>
        <family val="2"/>
      </rPr>
      <t>:Uzupełnienie wyposażenia z wydatków bieżących na kwotę 4184 zł</t>
    </r>
  </si>
  <si>
    <r>
      <t>Zwiększenia:</t>
    </r>
    <r>
      <rPr>
        <sz val="11"/>
        <rFont val="Arial CE"/>
        <family val="2"/>
      </rPr>
      <t xml:space="preserve"> zakupiono  dla celów administracyjnych zestaw komputerowy - 4500zł oraz kserokopiarkę -7498zł.</t>
    </r>
  </si>
  <si>
    <t>Prawo wieczystego użytkowania gruntów</t>
  </si>
  <si>
    <r>
      <t>Zwiększenia</t>
    </r>
    <r>
      <rPr>
        <sz val="11"/>
        <rFont val="Arial CE"/>
        <family val="0"/>
      </rPr>
      <t xml:space="preserve">:zakup samochodu osobowego Chevrolet Lacetti  ze środków inwestycyjnych -43.675 zł, otrzymanie samochodu Polonez ATU w formie darowizny z Izby Skarbowej (zamortyzowany w 100%) o wartości brutto 32.899zł. , Zakup zestawów komputerowych ze środków Funduszu Pracy - 26792zł.    </t>
    </r>
    <r>
      <rPr>
        <u val="single"/>
        <sz val="11"/>
        <rFont val="Arial CE"/>
        <family val="2"/>
      </rPr>
      <t>Zmiejszenia</t>
    </r>
    <r>
      <rPr>
        <sz val="11"/>
        <rFont val="Arial CE"/>
        <family val="0"/>
      </rPr>
      <t>:Sprzedaż starego samochodu Polonez ATU  (zamortyzowany w 100%) o wartości brutto 24293zł.</t>
    </r>
  </si>
  <si>
    <t>dochody z majątku rzeczowego</t>
  </si>
  <si>
    <t>dochody z majątku finansowego (oprocentowanie lokat i r-ku bankowego bieżącego)</t>
  </si>
  <si>
    <t>WARTOŚĆ  MAJĄTKU  POWIATU  W  UKŁADZIE  PORÓWNAWCZYM, PLANOWANE  DOCHODY  Z  MIENIA  POWIATU według  stanu  na  dzień  30-06-2005</t>
  </si>
  <si>
    <t>w  sprawie  sprawozdania z  wykonania  budżetu  według  stanu  na  dzień  30.06.2005  r  .</t>
  </si>
  <si>
    <t xml:space="preserve">Załącznik  nr  13  do  uchwały  Zarządu    Powiatu  Toruńskiego </t>
  </si>
  <si>
    <t>Zmiana wartości pomiędzy poszczególnymi grupami wynika z korekty klasyfikacji środków trwałych zgodnie z obowiązującymi przepisami.</t>
  </si>
  <si>
    <r>
      <t>Zwiększenia:</t>
    </r>
    <r>
      <rPr>
        <sz val="11"/>
        <rFont val="Arial CE"/>
        <family val="2"/>
      </rPr>
      <t xml:space="preserve"> zakup samochodu Fiat Panda-26652 zł, samochodu ciężarowego Volkswagen  - 28060 zł, przejęcie ciągnika rolniczego z Gospodarstwa Pomocniczego w Gronowie -9152zł,                                                                 </t>
    </r>
    <r>
      <rPr>
        <u val="single"/>
        <sz val="11"/>
        <rFont val="Arial CE"/>
        <family val="2"/>
      </rPr>
      <t>Zmniejszenia:</t>
    </r>
    <r>
      <rPr>
        <sz val="11"/>
        <rFont val="Arial CE"/>
        <family val="2"/>
      </rPr>
      <t xml:space="preserve"> Likwidacja żaluzji okiennych </t>
    </r>
  </si>
  <si>
    <r>
      <t>Zwiększenia:</t>
    </r>
    <r>
      <rPr>
        <sz val="11"/>
        <rFont val="Arial CE"/>
        <family val="2"/>
      </rPr>
      <t xml:space="preserve"> zakup sprzętu komputerowego ze środków PFRON -3500zł, nieodpłatne otrzymanie zestawu komputerowego i drukarki sieciowej ze środków PHARE -7243zł, zakup oprogramowania NOVELL i OFFICE z bieżących wydatków budżetowych na kwotę 4884zł.  </t>
    </r>
    <r>
      <rPr>
        <u val="single"/>
        <sz val="11"/>
        <rFont val="Arial CE"/>
        <family val="2"/>
      </rPr>
      <t>Zmniejszenia</t>
    </r>
    <r>
      <rPr>
        <sz val="11"/>
        <rFont val="Arial CE"/>
        <family val="2"/>
      </rPr>
      <t>: Zdjęcie ze stanu i postawienie w stan likwidacji zamortyzowanych zestawów komputerowych z oprogramowaniem na kwotę 6161zł.</t>
    </r>
  </si>
  <si>
    <r>
      <t>Zwiększenia:</t>
    </r>
    <r>
      <rPr>
        <sz val="11"/>
        <rFont val="Arial CE"/>
        <family val="0"/>
      </rPr>
      <t xml:space="preserve"> zakup kosiarki spalinowej.</t>
    </r>
    <r>
      <rPr>
        <u val="single"/>
        <sz val="11"/>
        <rFont val="Arial CE"/>
        <family val="2"/>
      </rPr>
      <t xml:space="preserve"> Zmniejszenia:</t>
    </r>
    <r>
      <rPr>
        <sz val="11"/>
        <rFont val="Arial CE"/>
        <family val="0"/>
      </rPr>
      <t xml:space="preserve"> likwidacji baraku biurowego oraz zakupu kosiarki spalinowej.</t>
    </r>
  </si>
  <si>
    <r>
      <t>Zwiększeni</t>
    </r>
    <r>
      <rPr>
        <sz val="11"/>
        <rFont val="Arial CE"/>
        <family val="2"/>
      </rPr>
      <t xml:space="preserve">a: Zakupiono sprzęt informatyczny i oprogramowanie ze środków PFGZGiK na kwotę 68101zł, sprzęt dla potrzeb Komisji Poborowych - 3460zł, w ramach realizacji programu ZPORR - zakupiono wyposażenie na kwotę 6274zł , nieodpłatnie otrzymano sprzęt ze środków PHARE o wartości 4595zł..Ze środków budżetowych inwestycyjnych zakupiono zestaw komputerowy na kwotę 3630,-   Pozostały sprzęt ( w tym meble) o wartości  12508,- zakupiono z bieżących wydatków rzeczowych.                                                    </t>
    </r>
    <r>
      <rPr>
        <u val="single"/>
        <sz val="11"/>
        <rFont val="Arial CE"/>
        <family val="2"/>
      </rPr>
      <t>Zmniejszenia</t>
    </r>
    <r>
      <rPr>
        <sz val="11"/>
        <rFont val="Arial CE"/>
        <family val="2"/>
      </rPr>
      <t>: Zlikwidowano zużyty sprzęt na kwotę 2672,- zł.</t>
    </r>
  </si>
  <si>
    <r>
      <t>Zwiększenia</t>
    </r>
    <r>
      <rPr>
        <sz val="11"/>
        <rFont val="Arial CE"/>
        <family val="2"/>
      </rPr>
      <t xml:space="preserve">: 4.500,- środki budżetowe (inwestycje),  7.342 - zakup pomocy dydaktycznych ze środków bieżących, 38.607,- uzupełnienie wyposażenia z bieżących środków budżetowych, 38.607,- zakup wyposażenia ze środków własnych gospodarstwa pomocniczego.                                                 </t>
    </r>
    <r>
      <rPr>
        <u val="single"/>
        <sz val="11"/>
        <rFont val="Arial CE"/>
        <family val="2"/>
      </rPr>
      <t>Zmniejszenia</t>
    </r>
    <r>
      <rPr>
        <sz val="11"/>
        <rFont val="Arial CE"/>
        <family val="2"/>
      </rPr>
      <t>: Sprzedano samochód FORD Transid (całkowicie zamortyzowany), przekazano ciągnik rolniczy do PZD w Toruniu oraz  zlikwidowano zużyty sprzęt ( w tym autobus) na łączną kwotę 62.274zł.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</si>
</sst>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</numFmts>
  <fonts count="14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b/>
      <sz val="11"/>
      <color indexed="63"/>
      <name val="Arial CE"/>
      <family val="2"/>
    </font>
    <font>
      <u val="single"/>
      <sz val="11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4" fontId="3" fillId="0" borderId="6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5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5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4" fontId="2" fillId="0" borderId="14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9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7" fillId="0" borderId="6" xfId="0" applyNumberFormat="1" applyFont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0" fontId="9" fillId="0" borderId="6" xfId="0" applyFont="1" applyBorder="1" applyAlignment="1">
      <alignment wrapTex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wrapText="1"/>
    </xf>
    <xf numFmtId="3" fontId="3" fillId="0" borderId="23" xfId="0" applyNumberFormat="1" applyFont="1" applyBorder="1" applyAlignment="1">
      <alignment/>
    </xf>
    <xf numFmtId="0" fontId="1" fillId="0" borderId="6" xfId="0" applyFont="1" applyBorder="1" applyAlignment="1">
      <alignment horizontal="right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10" fillId="0" borderId="2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4" fontId="10" fillId="0" borderId="14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="60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B2"/>
    </sheetView>
  </sheetViews>
  <sheetFormatPr defaultColWidth="9.00390625" defaultRowHeight="12.75"/>
  <cols>
    <col min="1" max="1" width="5.375" style="0" customWidth="1"/>
    <col min="2" max="2" width="33.125" style="1" customWidth="1"/>
    <col min="3" max="3" width="17.75390625" style="37" customWidth="1"/>
    <col min="4" max="4" width="17.625" style="37" customWidth="1"/>
    <col min="5" max="5" width="13.125" style="14" customWidth="1"/>
    <col min="6" max="6" width="17.375" style="37" customWidth="1"/>
    <col min="7" max="7" width="17.125" style="37" customWidth="1"/>
    <col min="8" max="8" width="17.875" style="0" customWidth="1"/>
    <col min="9" max="9" width="47.25390625" style="26" customWidth="1"/>
    <col min="10" max="10" width="25.125" style="0" customWidth="1"/>
  </cols>
  <sheetData>
    <row r="1" ht="29.25" customHeight="1">
      <c r="B1" s="118" t="s">
        <v>77</v>
      </c>
    </row>
    <row r="2" spans="2:9" ht="20.25" customHeight="1">
      <c r="B2" s="118" t="s">
        <v>76</v>
      </c>
      <c r="I2" s="87"/>
    </row>
    <row r="3" spans="2:9" ht="20.25" customHeight="1">
      <c r="B3" s="117"/>
      <c r="I3" s="87"/>
    </row>
    <row r="4" spans="2:9" ht="34.5" customHeight="1">
      <c r="B4" s="85" t="s">
        <v>75</v>
      </c>
      <c r="C4" s="86"/>
      <c r="D4" s="86"/>
      <c r="E4" s="86"/>
      <c r="F4" s="86"/>
      <c r="G4" s="86"/>
      <c r="H4" s="86"/>
      <c r="I4" s="88"/>
    </row>
    <row r="5" spans="1:9" ht="15.75" thickBot="1">
      <c r="A5" s="7"/>
      <c r="B5" s="9"/>
      <c r="C5" s="38"/>
      <c r="D5" s="38"/>
      <c r="E5" s="15"/>
      <c r="F5" s="38"/>
      <c r="G5" s="38"/>
      <c r="H5" s="7"/>
      <c r="I5" s="27"/>
    </row>
    <row r="6" spans="1:10" s="23" customFormat="1" ht="29.25" customHeight="1">
      <c r="A6" s="89" t="s">
        <v>49</v>
      </c>
      <c r="B6" s="91" t="s">
        <v>0</v>
      </c>
      <c r="C6" s="93" t="s">
        <v>53</v>
      </c>
      <c r="D6" s="93" t="s">
        <v>59</v>
      </c>
      <c r="E6" s="91" t="s">
        <v>50</v>
      </c>
      <c r="F6" s="93" t="s">
        <v>60</v>
      </c>
      <c r="G6" s="93" t="s">
        <v>61</v>
      </c>
      <c r="H6" s="96" t="s">
        <v>62</v>
      </c>
      <c r="I6" s="98" t="s">
        <v>63</v>
      </c>
      <c r="J6"/>
    </row>
    <row r="7" spans="1:10" s="23" customFormat="1" ht="37.5" customHeight="1" thickBot="1">
      <c r="A7" s="90"/>
      <c r="B7" s="92"/>
      <c r="C7" s="94"/>
      <c r="D7" s="95"/>
      <c r="E7" s="92"/>
      <c r="F7" s="94"/>
      <c r="G7" s="95"/>
      <c r="H7" s="97"/>
      <c r="I7" s="99"/>
      <c r="J7"/>
    </row>
    <row r="8" spans="1:10" s="32" customFormat="1" ht="20.25" customHeight="1" thickBot="1">
      <c r="A8" s="28">
        <v>1</v>
      </c>
      <c r="B8" s="29">
        <v>2</v>
      </c>
      <c r="C8" s="41">
        <v>3</v>
      </c>
      <c r="D8" s="41">
        <v>4</v>
      </c>
      <c r="E8" s="29">
        <v>5</v>
      </c>
      <c r="F8" s="41">
        <v>6</v>
      </c>
      <c r="G8" s="41">
        <v>7</v>
      </c>
      <c r="H8" s="30">
        <v>8</v>
      </c>
      <c r="I8" s="31">
        <v>9</v>
      </c>
      <c r="J8"/>
    </row>
    <row r="9" spans="1:10" s="2" customFormat="1" ht="30" customHeight="1">
      <c r="A9" s="33" t="s">
        <v>1</v>
      </c>
      <c r="B9" s="10" t="s">
        <v>36</v>
      </c>
      <c r="C9" s="39"/>
      <c r="D9" s="39"/>
      <c r="E9" s="16"/>
      <c r="F9" s="39"/>
      <c r="G9" s="39"/>
      <c r="H9" s="71"/>
      <c r="I9" s="103"/>
      <c r="J9"/>
    </row>
    <row r="10" spans="1:10" s="2" customFormat="1" ht="30" customHeight="1">
      <c r="A10" s="3"/>
      <c r="B10" s="11" t="s">
        <v>37</v>
      </c>
      <c r="C10" s="40"/>
      <c r="D10" s="40"/>
      <c r="E10" s="13"/>
      <c r="F10" s="40"/>
      <c r="G10" s="40"/>
      <c r="H10" s="72"/>
      <c r="I10" s="104"/>
      <c r="J10"/>
    </row>
    <row r="11" spans="1:10" s="2" customFormat="1" ht="21.75" customHeight="1">
      <c r="A11" s="3"/>
      <c r="B11" s="73" t="s">
        <v>39</v>
      </c>
      <c r="C11" s="45">
        <v>13495</v>
      </c>
      <c r="D11" s="45">
        <v>13495</v>
      </c>
      <c r="E11" s="45">
        <f>F11-C11</f>
        <v>0</v>
      </c>
      <c r="F11" s="45">
        <v>13495</v>
      </c>
      <c r="G11" s="45">
        <v>13495</v>
      </c>
      <c r="H11" s="60"/>
      <c r="I11" s="104"/>
      <c r="J11"/>
    </row>
    <row r="12" spans="1:10" s="2" customFormat="1" ht="20.25" customHeight="1">
      <c r="A12" s="3"/>
      <c r="B12" s="11" t="s">
        <v>40</v>
      </c>
      <c r="C12" s="45">
        <v>1000</v>
      </c>
      <c r="D12" s="45">
        <v>1000</v>
      </c>
      <c r="E12" s="45">
        <f>F12-C12</f>
        <v>0</v>
      </c>
      <c r="F12" s="45">
        <v>1000</v>
      </c>
      <c r="G12" s="45">
        <v>1000</v>
      </c>
      <c r="H12" s="60"/>
      <c r="I12" s="104"/>
      <c r="J12"/>
    </row>
    <row r="13" spans="1:10" s="2" customFormat="1" ht="19.5" customHeight="1" thickBot="1">
      <c r="A13" s="4"/>
      <c r="B13" s="5" t="s">
        <v>38</v>
      </c>
      <c r="C13" s="51">
        <v>1008000</v>
      </c>
      <c r="D13" s="51">
        <v>1008000</v>
      </c>
      <c r="E13" s="45">
        <f>F13-C13</f>
        <v>0</v>
      </c>
      <c r="F13" s="51">
        <v>1008000</v>
      </c>
      <c r="G13" s="51">
        <v>1008000</v>
      </c>
      <c r="H13" s="61"/>
      <c r="I13" s="104"/>
      <c r="J13"/>
    </row>
    <row r="14" spans="1:10" s="14" customFormat="1" ht="21.75" customHeight="1" thickBot="1">
      <c r="A14" s="18"/>
      <c r="B14" s="19" t="s">
        <v>34</v>
      </c>
      <c r="C14" s="46">
        <f>SUM(C10:C13)</f>
        <v>1022495</v>
      </c>
      <c r="D14" s="46">
        <f>SUM(D10:D13)</f>
        <v>1022495</v>
      </c>
      <c r="E14" s="46">
        <f>SUM(E10:E13)</f>
        <v>0</v>
      </c>
      <c r="F14" s="46">
        <f>SUM(F10:F13)</f>
        <v>1022495</v>
      </c>
      <c r="G14" s="46">
        <f>SUM(G10:G13)</f>
        <v>1022495</v>
      </c>
      <c r="H14" s="50">
        <f>SUM(H9:H13)</f>
        <v>0</v>
      </c>
      <c r="I14" s="25"/>
      <c r="J14"/>
    </row>
    <row r="15" spans="1:10" s="14" customFormat="1" ht="30" customHeight="1">
      <c r="A15" s="17" t="s">
        <v>4</v>
      </c>
      <c r="B15" s="10" t="s">
        <v>36</v>
      </c>
      <c r="C15" s="48"/>
      <c r="D15" s="48"/>
      <c r="E15" s="47"/>
      <c r="F15" s="48"/>
      <c r="G15" s="48"/>
      <c r="H15" s="57"/>
      <c r="I15" s="100" t="s">
        <v>82</v>
      </c>
      <c r="J15"/>
    </row>
    <row r="16" spans="1:10" s="14" customFormat="1" ht="21" customHeight="1">
      <c r="A16" s="20"/>
      <c r="B16" s="84" t="s">
        <v>73</v>
      </c>
      <c r="C16" s="78"/>
      <c r="D16" s="78"/>
      <c r="E16" s="45"/>
      <c r="F16" s="78"/>
      <c r="G16" s="78"/>
      <c r="H16" s="58">
        <f>90168</f>
        <v>90168</v>
      </c>
      <c r="I16" s="101"/>
      <c r="J16"/>
    </row>
    <row r="17" spans="1:10" s="14" customFormat="1" ht="39" customHeight="1">
      <c r="A17" s="20"/>
      <c r="B17" s="84" t="s">
        <v>74</v>
      </c>
      <c r="C17" s="78"/>
      <c r="D17" s="78"/>
      <c r="E17" s="45"/>
      <c r="F17" s="78"/>
      <c r="G17" s="78"/>
      <c r="H17" s="58">
        <v>76284</v>
      </c>
      <c r="I17" s="101"/>
      <c r="J17"/>
    </row>
    <row r="18" spans="1:10" s="14" customFormat="1" ht="23.25" customHeight="1">
      <c r="A18" s="20"/>
      <c r="B18" s="11" t="s">
        <v>2</v>
      </c>
      <c r="C18" s="45">
        <v>228581</v>
      </c>
      <c r="D18" s="45">
        <v>228581</v>
      </c>
      <c r="E18" s="45">
        <f aca="true" t="shared" si="0" ref="E18:E28">F18-C18</f>
        <v>0</v>
      </c>
      <c r="F18" s="45">
        <v>228581</v>
      </c>
      <c r="G18" s="45">
        <v>228581</v>
      </c>
      <c r="H18" s="58"/>
      <c r="I18" s="102"/>
      <c r="J18"/>
    </row>
    <row r="19" spans="1:10" s="14" customFormat="1" ht="22.5" customHeight="1">
      <c r="A19" s="20"/>
      <c r="B19" s="11" t="s">
        <v>41</v>
      </c>
      <c r="C19" s="45">
        <v>13800</v>
      </c>
      <c r="D19" s="45">
        <v>13800</v>
      </c>
      <c r="E19" s="45">
        <f t="shared" si="0"/>
        <v>0</v>
      </c>
      <c r="F19" s="45">
        <v>13800</v>
      </c>
      <c r="G19" s="45">
        <v>13800</v>
      </c>
      <c r="H19" s="58"/>
      <c r="I19" s="102"/>
      <c r="J19"/>
    </row>
    <row r="20" spans="1:10" s="14" customFormat="1" ht="21.75" customHeight="1">
      <c r="A20" s="20"/>
      <c r="B20" s="11" t="s">
        <v>42</v>
      </c>
      <c r="C20" s="45">
        <v>56640</v>
      </c>
      <c r="D20" s="49">
        <v>56640</v>
      </c>
      <c r="E20" s="45">
        <f t="shared" si="0"/>
        <v>0</v>
      </c>
      <c r="F20" s="45">
        <v>56640</v>
      </c>
      <c r="G20" s="49">
        <v>56640</v>
      </c>
      <c r="H20" s="58"/>
      <c r="I20" s="102"/>
      <c r="J20"/>
    </row>
    <row r="21" spans="1:10" s="14" customFormat="1" ht="21.75" customHeight="1">
      <c r="A21" s="20"/>
      <c r="B21" s="11" t="s">
        <v>3</v>
      </c>
      <c r="C21" s="45">
        <v>2635537</v>
      </c>
      <c r="D21" s="45">
        <v>1639639</v>
      </c>
      <c r="E21" s="45">
        <f t="shared" si="0"/>
        <v>5921</v>
      </c>
      <c r="F21" s="45">
        <v>2641458</v>
      </c>
      <c r="G21" s="45">
        <v>1609508</v>
      </c>
      <c r="H21" s="58"/>
      <c r="I21" s="102"/>
      <c r="J21"/>
    </row>
    <row r="22" spans="1:10" s="14" customFormat="1" ht="21.75" customHeight="1">
      <c r="A22" s="20"/>
      <c r="B22" s="11" t="s">
        <v>24</v>
      </c>
      <c r="C22" s="45">
        <v>1264488</v>
      </c>
      <c r="D22" s="45">
        <v>836670</v>
      </c>
      <c r="E22" s="45">
        <f t="shared" si="0"/>
        <v>0</v>
      </c>
      <c r="F22" s="45">
        <v>1264488</v>
      </c>
      <c r="G22" s="45">
        <v>792413</v>
      </c>
      <c r="H22" s="58"/>
      <c r="I22" s="102"/>
      <c r="J22"/>
    </row>
    <row r="23" spans="1:10" s="14" customFormat="1" ht="21.75" customHeight="1">
      <c r="A23" s="20"/>
      <c r="B23" s="11" t="s">
        <v>6</v>
      </c>
      <c r="C23" s="45">
        <v>637184</v>
      </c>
      <c r="D23" s="45">
        <v>100346</v>
      </c>
      <c r="E23" s="45">
        <f t="shared" si="0"/>
        <v>75819</v>
      </c>
      <c r="F23" s="45">
        <f>638554+74449.13</f>
        <v>713003</v>
      </c>
      <c r="G23" s="45">
        <v>136810</v>
      </c>
      <c r="H23" s="58"/>
      <c r="I23" s="102"/>
      <c r="J23"/>
    </row>
    <row r="24" spans="1:10" s="14" customFormat="1" ht="21.75" customHeight="1">
      <c r="A24" s="20"/>
      <c r="B24" s="11" t="s">
        <v>7</v>
      </c>
      <c r="C24" s="45">
        <v>39368</v>
      </c>
      <c r="D24" s="45">
        <v>0</v>
      </c>
      <c r="E24" s="45">
        <f t="shared" si="0"/>
        <v>0</v>
      </c>
      <c r="F24" s="45">
        <v>39368</v>
      </c>
      <c r="G24" s="45">
        <v>0</v>
      </c>
      <c r="H24" s="58"/>
      <c r="I24" s="102"/>
      <c r="J24"/>
    </row>
    <row r="25" spans="1:10" s="14" customFormat="1" ht="21.75" customHeight="1">
      <c r="A25" s="20"/>
      <c r="B25" s="11" t="s">
        <v>8</v>
      </c>
      <c r="C25" s="45">
        <v>177210</v>
      </c>
      <c r="D25" s="45">
        <v>85292</v>
      </c>
      <c r="E25" s="45">
        <f t="shared" si="0"/>
        <v>-58</v>
      </c>
      <c r="F25" s="45">
        <f>161658.58+15493.78</f>
        <v>177152</v>
      </c>
      <c r="G25" s="45">
        <v>78184</v>
      </c>
      <c r="H25" s="58"/>
      <c r="I25" s="102"/>
      <c r="J25"/>
    </row>
    <row r="26" spans="1:10" s="14" customFormat="1" ht="21.75" customHeight="1">
      <c r="A26" s="20"/>
      <c r="B26" s="11" t="s">
        <v>9</v>
      </c>
      <c r="C26" s="45">
        <v>109455</v>
      </c>
      <c r="D26" s="45">
        <v>41285</v>
      </c>
      <c r="E26" s="45">
        <f t="shared" si="0"/>
        <v>0</v>
      </c>
      <c r="F26" s="45">
        <v>109455</v>
      </c>
      <c r="G26" s="45">
        <v>34404</v>
      </c>
      <c r="H26" s="58"/>
      <c r="I26" s="102"/>
      <c r="J26"/>
    </row>
    <row r="27" spans="1:10" s="14" customFormat="1" ht="21.75" customHeight="1">
      <c r="A27" s="20"/>
      <c r="B27" s="11" t="s">
        <v>10</v>
      </c>
      <c r="C27" s="45">
        <v>628467</v>
      </c>
      <c r="D27" s="45">
        <v>62889</v>
      </c>
      <c r="E27" s="45">
        <f t="shared" si="0"/>
        <v>9062</v>
      </c>
      <c r="F27" s="45">
        <f>208511.68+429017.25</f>
        <v>637529</v>
      </c>
      <c r="G27" s="45">
        <v>52156</v>
      </c>
      <c r="H27" s="58"/>
      <c r="I27" s="102"/>
      <c r="J27"/>
    </row>
    <row r="28" spans="1:10" s="14" customFormat="1" ht="21.75" customHeight="1" thickBot="1">
      <c r="A28" s="20"/>
      <c r="B28" s="11" t="s">
        <v>29</v>
      </c>
      <c r="C28" s="45">
        <v>157327</v>
      </c>
      <c r="D28" s="45">
        <v>51465</v>
      </c>
      <c r="E28" s="45">
        <f t="shared" si="0"/>
        <v>5152</v>
      </c>
      <c r="F28" s="45">
        <v>162479</v>
      </c>
      <c r="G28" s="45">
        <v>39918</v>
      </c>
      <c r="H28" s="58"/>
      <c r="I28" s="102"/>
      <c r="J28"/>
    </row>
    <row r="29" spans="1:10" s="14" customFormat="1" ht="31.5" customHeight="1" thickBot="1">
      <c r="A29" s="81"/>
      <c r="B29" s="82" t="s">
        <v>34</v>
      </c>
      <c r="C29" s="83">
        <f>SUM(C18:C28)</f>
        <v>5948057</v>
      </c>
      <c r="D29" s="83">
        <f>SUM(D18:D28)</f>
        <v>3116607</v>
      </c>
      <c r="E29" s="83">
        <f>SUM(E18:E28)</f>
        <v>95896</v>
      </c>
      <c r="F29" s="83">
        <f>SUM(F18:F28)</f>
        <v>6043953</v>
      </c>
      <c r="G29" s="83">
        <f>SUM(G18:G28)</f>
        <v>3042414</v>
      </c>
      <c r="H29" s="83">
        <f>SUM(H16:H28)</f>
        <v>166452</v>
      </c>
      <c r="I29" s="79"/>
      <c r="J29"/>
    </row>
    <row r="30" spans="1:10" s="14" customFormat="1" ht="82.5" customHeight="1">
      <c r="A30" s="20" t="s">
        <v>58</v>
      </c>
      <c r="B30" s="80" t="s">
        <v>57</v>
      </c>
      <c r="C30" s="78"/>
      <c r="D30" s="78"/>
      <c r="E30" s="45"/>
      <c r="F30" s="78"/>
      <c r="G30" s="78"/>
      <c r="H30" s="59"/>
      <c r="I30" s="111"/>
      <c r="J30"/>
    </row>
    <row r="31" spans="1:10" s="14" customFormat="1" ht="18" customHeight="1">
      <c r="A31" s="20"/>
      <c r="B31" s="11" t="s">
        <v>6</v>
      </c>
      <c r="C31" s="45">
        <v>2450</v>
      </c>
      <c r="D31" s="45">
        <v>0</v>
      </c>
      <c r="E31" s="45">
        <f>F31-C31</f>
        <v>0</v>
      </c>
      <c r="F31" s="45">
        <v>2450</v>
      </c>
      <c r="G31" s="45">
        <v>0</v>
      </c>
      <c r="H31" s="59"/>
      <c r="I31" s="104"/>
      <c r="J31"/>
    </row>
    <row r="32" spans="1:10" s="14" customFormat="1" ht="24.75" customHeight="1">
      <c r="A32" s="20"/>
      <c r="B32" s="11" t="s">
        <v>10</v>
      </c>
      <c r="C32" s="45">
        <v>8749</v>
      </c>
      <c r="D32" s="45">
        <v>0</v>
      </c>
      <c r="E32" s="45">
        <f>F32-C32</f>
        <v>0</v>
      </c>
      <c r="F32" s="45">
        <v>8749</v>
      </c>
      <c r="G32" s="45">
        <v>0</v>
      </c>
      <c r="H32" s="59"/>
      <c r="I32" s="104"/>
      <c r="J32"/>
    </row>
    <row r="33" spans="1:10" s="14" customFormat="1" ht="20.25" customHeight="1" thickBot="1">
      <c r="A33" s="22"/>
      <c r="B33" s="5" t="s">
        <v>29</v>
      </c>
      <c r="C33" s="51">
        <v>4514</v>
      </c>
      <c r="D33" s="51">
        <v>0</v>
      </c>
      <c r="E33" s="45">
        <f>F33-C33</f>
        <v>0</v>
      </c>
      <c r="F33" s="51">
        <v>4514</v>
      </c>
      <c r="G33" s="51">
        <v>0</v>
      </c>
      <c r="H33" s="74"/>
      <c r="I33" s="107"/>
      <c r="J33"/>
    </row>
    <row r="34" spans="1:10" s="14" customFormat="1" ht="31.5" customHeight="1" thickBot="1">
      <c r="A34" s="34"/>
      <c r="B34" s="35" t="s">
        <v>34</v>
      </c>
      <c r="C34" s="46">
        <f aca="true" t="shared" si="1" ref="C34:H34">SUM(C31:C33)</f>
        <v>15713</v>
      </c>
      <c r="D34" s="50">
        <f t="shared" si="1"/>
        <v>0</v>
      </c>
      <c r="E34" s="46">
        <f t="shared" si="1"/>
        <v>0</v>
      </c>
      <c r="F34" s="46">
        <f t="shared" si="1"/>
        <v>15713</v>
      </c>
      <c r="G34" s="50">
        <f t="shared" si="1"/>
        <v>0</v>
      </c>
      <c r="H34" s="50">
        <f t="shared" si="1"/>
        <v>0</v>
      </c>
      <c r="I34" s="21"/>
      <c r="J34"/>
    </row>
    <row r="35" spans="1:10" s="2" customFormat="1" ht="37.5" customHeight="1">
      <c r="A35" s="17" t="s">
        <v>11</v>
      </c>
      <c r="B35" s="42" t="s">
        <v>56</v>
      </c>
      <c r="C35" s="48"/>
      <c r="D35" s="48"/>
      <c r="E35" s="47"/>
      <c r="F35" s="48"/>
      <c r="G35" s="48"/>
      <c r="H35" s="65"/>
      <c r="I35" s="106" t="s">
        <v>67</v>
      </c>
      <c r="J35"/>
    </row>
    <row r="36" spans="1:10" s="2" customFormat="1" ht="24.75" customHeight="1">
      <c r="A36" s="20"/>
      <c r="B36" s="11" t="s">
        <v>2</v>
      </c>
      <c r="C36" s="45">
        <v>57936</v>
      </c>
      <c r="D36" s="45">
        <v>57936</v>
      </c>
      <c r="E36" s="45">
        <f aca="true" t="shared" si="2" ref="E36:E41">F36-C36</f>
        <v>0</v>
      </c>
      <c r="F36" s="45">
        <v>57936</v>
      </c>
      <c r="G36" s="45">
        <v>57936</v>
      </c>
      <c r="H36" s="60">
        <v>15345</v>
      </c>
      <c r="I36" s="104"/>
      <c r="J36"/>
    </row>
    <row r="37" spans="1:10" s="2" customFormat="1" ht="24.75" customHeight="1">
      <c r="A37" s="20"/>
      <c r="B37" s="11" t="s">
        <v>3</v>
      </c>
      <c r="C37" s="45">
        <v>1103234</v>
      </c>
      <c r="D37" s="45">
        <v>793426</v>
      </c>
      <c r="E37" s="45">
        <f t="shared" si="2"/>
        <v>0</v>
      </c>
      <c r="F37" s="45">
        <v>1103234</v>
      </c>
      <c r="G37" s="45">
        <v>767056</v>
      </c>
      <c r="H37" s="60"/>
      <c r="I37" s="104"/>
      <c r="J37"/>
    </row>
    <row r="38" spans="1:10" s="2" customFormat="1" ht="24.75" customHeight="1">
      <c r="A38" s="20"/>
      <c r="B38" s="11" t="s">
        <v>5</v>
      </c>
      <c r="C38" s="45">
        <v>49669</v>
      </c>
      <c r="D38" s="45">
        <v>18835</v>
      </c>
      <c r="E38" s="45">
        <f t="shared" si="2"/>
        <v>0</v>
      </c>
      <c r="F38" s="45">
        <v>49669</v>
      </c>
      <c r="G38" s="45">
        <v>17717</v>
      </c>
      <c r="H38" s="60"/>
      <c r="I38" s="104"/>
      <c r="J38"/>
    </row>
    <row r="39" spans="1:10" s="2" customFormat="1" ht="24.75" customHeight="1">
      <c r="A39" s="20"/>
      <c r="B39" s="11" t="s">
        <v>6</v>
      </c>
      <c r="C39" s="45">
        <v>12382</v>
      </c>
      <c r="D39" s="45">
        <v>2735</v>
      </c>
      <c r="E39" s="45">
        <f t="shared" si="2"/>
        <v>11797</v>
      </c>
      <c r="F39" s="45">
        <v>24179</v>
      </c>
      <c r="G39" s="45">
        <v>13291</v>
      </c>
      <c r="H39" s="60"/>
      <c r="I39" s="104"/>
      <c r="J39"/>
    </row>
    <row r="40" spans="1:10" s="2" customFormat="1" ht="24.75" customHeight="1">
      <c r="A40" s="20"/>
      <c r="B40" s="11" t="s">
        <v>10</v>
      </c>
      <c r="C40" s="45">
        <v>233740</v>
      </c>
      <c r="D40" s="45">
        <v>2377</v>
      </c>
      <c r="E40" s="45">
        <f t="shared" si="2"/>
        <v>8288</v>
      </c>
      <c r="F40" s="45">
        <v>242028</v>
      </c>
      <c r="G40" s="45">
        <v>2078</v>
      </c>
      <c r="H40" s="60"/>
      <c r="I40" s="104"/>
      <c r="J40"/>
    </row>
    <row r="41" spans="1:10" s="2" customFormat="1" ht="24.75" customHeight="1" thickBot="1">
      <c r="A41" s="22"/>
      <c r="B41" s="5" t="s">
        <v>29</v>
      </c>
      <c r="C41" s="51">
        <v>31783</v>
      </c>
      <c r="D41" s="51">
        <v>0</v>
      </c>
      <c r="E41" s="45">
        <f t="shared" si="2"/>
        <v>1516</v>
      </c>
      <c r="F41" s="51">
        <v>33299</v>
      </c>
      <c r="G41" s="51">
        <v>0</v>
      </c>
      <c r="H41" s="61"/>
      <c r="I41" s="104"/>
      <c r="J41"/>
    </row>
    <row r="42" spans="1:10" s="2" customFormat="1" ht="36.75" customHeight="1" thickBot="1">
      <c r="A42" s="34"/>
      <c r="B42" s="35" t="s">
        <v>34</v>
      </c>
      <c r="C42" s="46">
        <f aca="true" t="shared" si="3" ref="C42:H42">SUM(C36:C41)</f>
        <v>1488744</v>
      </c>
      <c r="D42" s="46">
        <f t="shared" si="3"/>
        <v>875309</v>
      </c>
      <c r="E42" s="46">
        <f t="shared" si="3"/>
        <v>21601</v>
      </c>
      <c r="F42" s="46">
        <f t="shared" si="3"/>
        <v>1510345</v>
      </c>
      <c r="G42" s="46">
        <f t="shared" si="3"/>
        <v>858078</v>
      </c>
      <c r="H42" s="50">
        <f t="shared" si="3"/>
        <v>15345</v>
      </c>
      <c r="I42" s="66"/>
      <c r="J42"/>
    </row>
    <row r="43" spans="1:10" s="2" customFormat="1" ht="54" customHeight="1">
      <c r="A43" s="33" t="s">
        <v>12</v>
      </c>
      <c r="B43" s="43" t="s">
        <v>21</v>
      </c>
      <c r="C43" s="48"/>
      <c r="D43" s="48"/>
      <c r="E43" s="52"/>
      <c r="F43" s="48"/>
      <c r="G43" s="48"/>
      <c r="H43" s="65"/>
      <c r="I43" s="106" t="s">
        <v>64</v>
      </c>
      <c r="J43"/>
    </row>
    <row r="44" spans="1:10" s="2" customFormat="1" ht="24" customHeight="1">
      <c r="A44" s="3"/>
      <c r="B44" s="6" t="s">
        <v>2</v>
      </c>
      <c r="C44" s="45">
        <v>5092</v>
      </c>
      <c r="D44" s="45">
        <v>5092</v>
      </c>
      <c r="E44" s="45">
        <f aca="true" t="shared" si="4" ref="E44:E50">F44-C44</f>
        <v>0</v>
      </c>
      <c r="F44" s="45">
        <v>5092</v>
      </c>
      <c r="G44" s="45">
        <v>5092</v>
      </c>
      <c r="H44" s="60"/>
      <c r="I44" s="104"/>
      <c r="J44"/>
    </row>
    <row r="45" spans="1:10" s="2" customFormat="1" ht="24" customHeight="1">
      <c r="A45" s="3"/>
      <c r="B45" s="6" t="s">
        <v>3</v>
      </c>
      <c r="C45" s="45">
        <v>1711783</v>
      </c>
      <c r="D45" s="45">
        <v>1417748</v>
      </c>
      <c r="E45" s="45">
        <f t="shared" si="4"/>
        <v>4496</v>
      </c>
      <c r="F45" s="45">
        <v>1716279</v>
      </c>
      <c r="G45" s="45">
        <v>1400828</v>
      </c>
      <c r="H45" s="60"/>
      <c r="I45" s="104"/>
      <c r="J45"/>
    </row>
    <row r="46" spans="1:10" s="2" customFormat="1" ht="24" customHeight="1">
      <c r="A46" s="3"/>
      <c r="B46" s="6" t="s">
        <v>6</v>
      </c>
      <c r="C46" s="45">
        <v>17634</v>
      </c>
      <c r="D46" s="45">
        <v>2937</v>
      </c>
      <c r="E46" s="45">
        <f t="shared" si="4"/>
        <v>0</v>
      </c>
      <c r="F46" s="45">
        <v>17634</v>
      </c>
      <c r="G46" s="45">
        <v>2485</v>
      </c>
      <c r="H46" s="60"/>
      <c r="I46" s="104"/>
      <c r="J46"/>
    </row>
    <row r="47" spans="1:10" s="2" customFormat="1" ht="24" customHeight="1">
      <c r="A47" s="3"/>
      <c r="B47" s="6" t="s">
        <v>7</v>
      </c>
      <c r="C47" s="45">
        <v>5035</v>
      </c>
      <c r="D47" s="45">
        <v>218</v>
      </c>
      <c r="E47" s="45">
        <f t="shared" si="4"/>
        <v>0</v>
      </c>
      <c r="F47" s="45">
        <v>5035</v>
      </c>
      <c r="G47" s="45">
        <v>0</v>
      </c>
      <c r="H47" s="60"/>
      <c r="I47" s="104"/>
      <c r="J47"/>
    </row>
    <row r="48" spans="1:10" s="2" customFormat="1" ht="24" customHeight="1">
      <c r="A48" s="3"/>
      <c r="B48" s="6" t="s">
        <v>9</v>
      </c>
      <c r="C48" s="45">
        <v>79549</v>
      </c>
      <c r="D48" s="45">
        <v>31776</v>
      </c>
      <c r="E48" s="45">
        <f t="shared" si="4"/>
        <v>0</v>
      </c>
      <c r="F48" s="45">
        <v>79549</v>
      </c>
      <c r="G48" s="45">
        <v>23832</v>
      </c>
      <c r="H48" s="60"/>
      <c r="I48" s="104"/>
      <c r="J48"/>
    </row>
    <row r="49" spans="1:10" s="2" customFormat="1" ht="24" customHeight="1">
      <c r="A49" s="3"/>
      <c r="B49" s="6" t="s">
        <v>10</v>
      </c>
      <c r="C49" s="45">
        <v>220033</v>
      </c>
      <c r="D49" s="45">
        <v>2507</v>
      </c>
      <c r="E49" s="45">
        <f t="shared" si="4"/>
        <v>799</v>
      </c>
      <c r="F49" s="45">
        <v>220832</v>
      </c>
      <c r="G49" s="45">
        <v>1978</v>
      </c>
      <c r="H49" s="60"/>
      <c r="I49" s="104"/>
      <c r="J49"/>
    </row>
    <row r="50" spans="1:10" s="2" customFormat="1" ht="24" customHeight="1" thickBot="1">
      <c r="A50" s="4"/>
      <c r="B50" s="5" t="s">
        <v>29</v>
      </c>
      <c r="C50" s="51">
        <v>4079</v>
      </c>
      <c r="D50" s="51">
        <v>0</v>
      </c>
      <c r="E50" s="45">
        <f t="shared" si="4"/>
        <v>0</v>
      </c>
      <c r="F50" s="51">
        <v>4079</v>
      </c>
      <c r="G50" s="51">
        <v>0</v>
      </c>
      <c r="H50" s="61"/>
      <c r="I50" s="107"/>
      <c r="J50"/>
    </row>
    <row r="51" spans="1:10" s="14" customFormat="1" ht="33.75" customHeight="1" thickBot="1">
      <c r="A51" s="18"/>
      <c r="B51" s="19" t="s">
        <v>34</v>
      </c>
      <c r="C51" s="46">
        <f aca="true" t="shared" si="5" ref="C51:H51">SUM(C44:C50)</f>
        <v>2043205</v>
      </c>
      <c r="D51" s="46">
        <f t="shared" si="5"/>
        <v>1460278</v>
      </c>
      <c r="E51" s="46">
        <f t="shared" si="5"/>
        <v>5295</v>
      </c>
      <c r="F51" s="46">
        <f t="shared" si="5"/>
        <v>2048500</v>
      </c>
      <c r="G51" s="46">
        <f t="shared" si="5"/>
        <v>1434215</v>
      </c>
      <c r="H51" s="46">
        <f t="shared" si="5"/>
        <v>0</v>
      </c>
      <c r="I51" s="66"/>
      <c r="J51"/>
    </row>
    <row r="52" spans="1:10" s="14" customFormat="1" ht="52.5" customHeight="1">
      <c r="A52" s="17" t="s">
        <v>13</v>
      </c>
      <c r="B52" s="42" t="s">
        <v>26</v>
      </c>
      <c r="C52" s="53"/>
      <c r="D52" s="53"/>
      <c r="E52" s="52"/>
      <c r="F52" s="53"/>
      <c r="G52" s="53"/>
      <c r="H52" s="62"/>
      <c r="I52" s="106" t="s">
        <v>65</v>
      </c>
      <c r="J52"/>
    </row>
    <row r="53" spans="1:10" s="14" customFormat="1" ht="30" customHeight="1">
      <c r="A53" s="20"/>
      <c r="B53" s="11" t="s">
        <v>6</v>
      </c>
      <c r="C53" s="45">
        <v>3780</v>
      </c>
      <c r="D53" s="45">
        <v>28</v>
      </c>
      <c r="E53" s="45">
        <f>F53-C53</f>
        <v>4500</v>
      </c>
      <c r="F53" s="45">
        <v>8280</v>
      </c>
      <c r="G53" s="45">
        <v>4500</v>
      </c>
      <c r="H53" s="63"/>
      <c r="I53" s="104"/>
      <c r="J53"/>
    </row>
    <row r="54" spans="1:10" s="14" customFormat="1" ht="24" customHeight="1" thickBot="1">
      <c r="A54" s="22"/>
      <c r="B54" s="5" t="s">
        <v>10</v>
      </c>
      <c r="C54" s="51">
        <v>78347</v>
      </c>
      <c r="D54" s="51"/>
      <c r="E54" s="45">
        <f>F54-C54</f>
        <v>15000</v>
      </c>
      <c r="F54" s="51">
        <v>93347</v>
      </c>
      <c r="G54" s="51"/>
      <c r="H54" s="64"/>
      <c r="I54" s="104"/>
      <c r="J54"/>
    </row>
    <row r="55" spans="1:10" s="14" customFormat="1" ht="24" customHeight="1" thickBot="1">
      <c r="A55" s="18"/>
      <c r="B55" s="19" t="s">
        <v>34</v>
      </c>
      <c r="C55" s="50">
        <f aca="true" t="shared" si="6" ref="C55:H55">SUM(C52:C54)</f>
        <v>82127</v>
      </c>
      <c r="D55" s="50">
        <f t="shared" si="6"/>
        <v>28</v>
      </c>
      <c r="E55" s="50">
        <f t="shared" si="6"/>
        <v>19500</v>
      </c>
      <c r="F55" s="50">
        <f t="shared" si="6"/>
        <v>101627</v>
      </c>
      <c r="G55" s="50">
        <f t="shared" si="6"/>
        <v>4500</v>
      </c>
      <c r="H55" s="50">
        <f t="shared" si="6"/>
        <v>0</v>
      </c>
      <c r="I55" s="66"/>
      <c r="J55"/>
    </row>
    <row r="56" spans="1:10" s="14" customFormat="1" ht="34.5" customHeight="1">
      <c r="A56" s="17" t="s">
        <v>14</v>
      </c>
      <c r="B56" s="42" t="s">
        <v>52</v>
      </c>
      <c r="C56" s="53"/>
      <c r="D56" s="53"/>
      <c r="E56" s="52"/>
      <c r="F56" s="53"/>
      <c r="G56" s="53"/>
      <c r="H56" s="62"/>
      <c r="I56" s="108" t="s">
        <v>83</v>
      </c>
      <c r="J56"/>
    </row>
    <row r="57" spans="1:10" s="14" customFormat="1" ht="22.5" customHeight="1">
      <c r="A57" s="20"/>
      <c r="B57" s="11" t="s">
        <v>2</v>
      </c>
      <c r="C57" s="45">
        <v>2069313</v>
      </c>
      <c r="D57" s="45">
        <v>2069313</v>
      </c>
      <c r="E57" s="45">
        <f aca="true" t="shared" si="7" ref="E57:E66">F57-C57</f>
        <v>0</v>
      </c>
      <c r="F57" s="45">
        <v>2069313</v>
      </c>
      <c r="G57" s="45">
        <v>2069313</v>
      </c>
      <c r="H57" s="60">
        <v>14505</v>
      </c>
      <c r="I57" s="109"/>
      <c r="J57"/>
    </row>
    <row r="58" spans="1:10" s="14" customFormat="1" ht="21" customHeight="1">
      <c r="A58" s="20"/>
      <c r="B58" s="11" t="s">
        <v>3</v>
      </c>
      <c r="C58" s="45">
        <v>7839310</v>
      </c>
      <c r="D58" s="45">
        <v>4027342</v>
      </c>
      <c r="E58" s="45">
        <f t="shared" si="7"/>
        <v>0</v>
      </c>
      <c r="F58" s="45">
        <v>7839310</v>
      </c>
      <c r="G58" s="45">
        <v>4027342</v>
      </c>
      <c r="H58" s="75"/>
      <c r="I58" s="109"/>
      <c r="J58"/>
    </row>
    <row r="59" spans="1:10" s="14" customFormat="1" ht="21" customHeight="1">
      <c r="A59" s="20"/>
      <c r="B59" s="11" t="s">
        <v>5</v>
      </c>
      <c r="C59" s="45">
        <v>1039287</v>
      </c>
      <c r="D59" s="45">
        <v>276036</v>
      </c>
      <c r="E59" s="45">
        <f t="shared" si="7"/>
        <v>0</v>
      </c>
      <c r="F59" s="45">
        <v>1039287</v>
      </c>
      <c r="G59" s="45">
        <v>276036</v>
      </c>
      <c r="H59" s="60"/>
      <c r="I59" s="109"/>
      <c r="J59"/>
    </row>
    <row r="60" spans="1:10" s="14" customFormat="1" ht="21" customHeight="1">
      <c r="A60" s="20"/>
      <c r="B60" s="11" t="s">
        <v>24</v>
      </c>
      <c r="C60" s="45">
        <v>8715</v>
      </c>
      <c r="D60" s="45">
        <v>4648</v>
      </c>
      <c r="E60" s="45">
        <f t="shared" si="7"/>
        <v>0</v>
      </c>
      <c r="F60" s="45">
        <v>8715</v>
      </c>
      <c r="G60" s="45">
        <v>4648</v>
      </c>
      <c r="H60" s="60"/>
      <c r="I60" s="109"/>
      <c r="J60"/>
    </row>
    <row r="61" spans="1:10" s="14" customFormat="1" ht="19.5" customHeight="1">
      <c r="A61" s="20"/>
      <c r="B61" s="11" t="s">
        <v>6</v>
      </c>
      <c r="C61" s="45">
        <v>431947</v>
      </c>
      <c r="D61" s="45">
        <v>0</v>
      </c>
      <c r="E61" s="45">
        <f t="shared" si="7"/>
        <v>8974</v>
      </c>
      <c r="F61" s="45">
        <v>440921</v>
      </c>
      <c r="G61" s="45">
        <v>4500</v>
      </c>
      <c r="H61" s="60"/>
      <c r="I61" s="109"/>
      <c r="J61"/>
    </row>
    <row r="62" spans="1:10" s="14" customFormat="1" ht="18.75" customHeight="1">
      <c r="A62" s="20"/>
      <c r="B62" s="11" t="s">
        <v>7</v>
      </c>
      <c r="C62" s="45">
        <v>48662</v>
      </c>
      <c r="D62" s="45">
        <v>0</v>
      </c>
      <c r="E62" s="45">
        <f t="shared" si="7"/>
        <v>-972</v>
      </c>
      <c r="F62" s="45">
        <v>47690</v>
      </c>
      <c r="G62" s="45">
        <v>0</v>
      </c>
      <c r="H62" s="60"/>
      <c r="I62" s="109"/>
      <c r="J62"/>
    </row>
    <row r="63" spans="1:10" s="14" customFormat="1" ht="18.75" customHeight="1">
      <c r="A63" s="20"/>
      <c r="B63" s="11" t="s">
        <v>8</v>
      </c>
      <c r="C63" s="45">
        <v>32487</v>
      </c>
      <c r="D63" s="45">
        <v>0</v>
      </c>
      <c r="E63" s="45">
        <f t="shared" si="7"/>
        <v>1552</v>
      </c>
      <c r="F63" s="45">
        <v>34039</v>
      </c>
      <c r="G63" s="45">
        <v>0</v>
      </c>
      <c r="H63" s="60"/>
      <c r="I63" s="109"/>
      <c r="J63"/>
    </row>
    <row r="64" spans="1:10" s="14" customFormat="1" ht="18" customHeight="1">
      <c r="A64" s="20"/>
      <c r="B64" s="11" t="s">
        <v>9</v>
      </c>
      <c r="C64" s="45">
        <v>275718</v>
      </c>
      <c r="D64" s="45">
        <v>0</v>
      </c>
      <c r="E64" s="45">
        <f t="shared" si="7"/>
        <v>-28087</v>
      </c>
      <c r="F64" s="45">
        <v>247631</v>
      </c>
      <c r="G64" s="45">
        <v>0</v>
      </c>
      <c r="H64" s="60"/>
      <c r="I64" s="109"/>
      <c r="J64"/>
    </row>
    <row r="65" spans="1:10" s="14" customFormat="1" ht="18" customHeight="1">
      <c r="A65" s="20"/>
      <c r="B65" s="11" t="s">
        <v>10</v>
      </c>
      <c r="C65" s="45">
        <v>718610</v>
      </c>
      <c r="D65" s="45">
        <v>0</v>
      </c>
      <c r="E65" s="45">
        <f t="shared" si="7"/>
        <v>37404</v>
      </c>
      <c r="F65" s="45">
        <v>756014</v>
      </c>
      <c r="G65" s="45">
        <v>0</v>
      </c>
      <c r="H65" s="60"/>
      <c r="I65" s="109"/>
      <c r="J65"/>
    </row>
    <row r="66" spans="1:10" s="14" customFormat="1" ht="19.5" customHeight="1" thickBot="1">
      <c r="A66" s="22"/>
      <c r="B66" s="5" t="s">
        <v>29</v>
      </c>
      <c r="C66" s="51">
        <v>24464</v>
      </c>
      <c r="D66" s="51">
        <v>0</v>
      </c>
      <c r="E66" s="45">
        <f t="shared" si="7"/>
        <v>2258</v>
      </c>
      <c r="F66" s="51">
        <v>26722</v>
      </c>
      <c r="G66" s="51">
        <v>0</v>
      </c>
      <c r="H66" s="61"/>
      <c r="I66" s="110"/>
      <c r="J66"/>
    </row>
    <row r="67" spans="1:10" s="14" customFormat="1" ht="18.75" customHeight="1" thickBot="1">
      <c r="A67" s="18"/>
      <c r="B67" s="19" t="s">
        <v>34</v>
      </c>
      <c r="C67" s="50">
        <f>SUM(C57:C66)</f>
        <v>12488513</v>
      </c>
      <c r="D67" s="50">
        <f>SUM(D57:D66)</f>
        <v>6377339</v>
      </c>
      <c r="E67" s="50">
        <f>SUM(E56:E66)</f>
        <v>21129</v>
      </c>
      <c r="F67" s="50">
        <f>SUM(F57:F66)</f>
        <v>12509642</v>
      </c>
      <c r="G67" s="50">
        <f>SUM(G57:G66)</f>
        <v>6381839</v>
      </c>
      <c r="H67" s="50">
        <f>H57</f>
        <v>14505</v>
      </c>
      <c r="I67" s="25"/>
      <c r="J67"/>
    </row>
    <row r="68" spans="1:10" s="14" customFormat="1" ht="24.75" customHeight="1" thickBot="1">
      <c r="A68" s="17"/>
      <c r="B68" s="10" t="s">
        <v>43</v>
      </c>
      <c r="C68" s="52">
        <f aca="true" t="shared" si="8" ref="C68:H68">C42+C51+C55+C67</f>
        <v>16102589</v>
      </c>
      <c r="D68" s="52">
        <f t="shared" si="8"/>
        <v>8712954</v>
      </c>
      <c r="E68" s="52">
        <f t="shared" si="8"/>
        <v>67525</v>
      </c>
      <c r="F68" s="52">
        <f t="shared" si="8"/>
        <v>16170114</v>
      </c>
      <c r="G68" s="52">
        <f t="shared" si="8"/>
        <v>8678632</v>
      </c>
      <c r="H68" s="52">
        <f t="shared" si="8"/>
        <v>29850</v>
      </c>
      <c r="I68" s="25"/>
      <c r="J68"/>
    </row>
    <row r="69" spans="1:10" s="14" customFormat="1" ht="36.75" customHeight="1">
      <c r="A69" s="17" t="s">
        <v>15</v>
      </c>
      <c r="B69" s="42" t="s">
        <v>47</v>
      </c>
      <c r="C69" s="53"/>
      <c r="D69" s="53"/>
      <c r="E69" s="52"/>
      <c r="F69" s="53"/>
      <c r="G69" s="53"/>
      <c r="H69" s="62"/>
      <c r="I69" s="106" t="s">
        <v>68</v>
      </c>
      <c r="J69"/>
    </row>
    <row r="70" spans="1:10" s="14" customFormat="1" ht="21.75" customHeight="1">
      <c r="A70" s="20"/>
      <c r="B70" s="11" t="s">
        <v>2</v>
      </c>
      <c r="C70" s="45">
        <v>247936</v>
      </c>
      <c r="D70" s="45">
        <v>247936</v>
      </c>
      <c r="E70" s="45">
        <f aca="true" t="shared" si="9" ref="E70:E78">F70-C70</f>
        <v>0</v>
      </c>
      <c r="F70" s="45">
        <v>247936</v>
      </c>
      <c r="G70" s="45">
        <v>247936</v>
      </c>
      <c r="H70" s="60">
        <v>9649</v>
      </c>
      <c r="I70" s="112"/>
      <c r="J70"/>
    </row>
    <row r="71" spans="1:10" s="14" customFormat="1" ht="21.75" customHeight="1">
      <c r="A71" s="20"/>
      <c r="B71" s="11" t="s">
        <v>3</v>
      </c>
      <c r="C71" s="45">
        <v>995229</v>
      </c>
      <c r="D71" s="45">
        <v>821064</v>
      </c>
      <c r="E71" s="45">
        <f t="shared" si="9"/>
        <v>0</v>
      </c>
      <c r="F71" s="45">
        <v>995229</v>
      </c>
      <c r="G71" s="45">
        <v>821064</v>
      </c>
      <c r="H71" s="60"/>
      <c r="I71" s="112"/>
      <c r="J71"/>
    </row>
    <row r="72" spans="1:10" s="14" customFormat="1" ht="21.75" customHeight="1">
      <c r="A72" s="20"/>
      <c r="B72" s="11" t="s">
        <v>24</v>
      </c>
      <c r="C72" s="45">
        <v>175537</v>
      </c>
      <c r="D72" s="45">
        <v>78992</v>
      </c>
      <c r="E72" s="45">
        <f t="shared" si="9"/>
        <v>0</v>
      </c>
      <c r="F72" s="45">
        <v>175537</v>
      </c>
      <c r="G72" s="45">
        <v>78992</v>
      </c>
      <c r="H72" s="60"/>
      <c r="I72" s="112"/>
      <c r="J72"/>
    </row>
    <row r="73" spans="1:10" s="14" customFormat="1" ht="21.75" customHeight="1">
      <c r="A73" s="20"/>
      <c r="B73" s="11" t="s">
        <v>6</v>
      </c>
      <c r="C73" s="45">
        <v>81197</v>
      </c>
      <c r="D73" s="45">
        <v>16257</v>
      </c>
      <c r="E73" s="45">
        <f t="shared" si="9"/>
        <v>0</v>
      </c>
      <c r="F73" s="45">
        <v>81197</v>
      </c>
      <c r="G73" s="45">
        <v>16257</v>
      </c>
      <c r="H73" s="60"/>
      <c r="I73" s="112"/>
      <c r="J73"/>
    </row>
    <row r="74" spans="1:10" s="14" customFormat="1" ht="21.75" customHeight="1">
      <c r="A74" s="20"/>
      <c r="B74" s="11" t="s">
        <v>7</v>
      </c>
      <c r="C74" s="45">
        <v>84986</v>
      </c>
      <c r="D74" s="45">
        <v>8535</v>
      </c>
      <c r="E74" s="45">
        <f t="shared" si="9"/>
        <v>0</v>
      </c>
      <c r="F74" s="45">
        <v>84986</v>
      </c>
      <c r="G74" s="45">
        <v>8535</v>
      </c>
      <c r="H74" s="60"/>
      <c r="I74" s="112"/>
      <c r="J74"/>
    </row>
    <row r="75" spans="1:10" s="14" customFormat="1" ht="21.75" customHeight="1">
      <c r="A75" s="20"/>
      <c r="B75" s="11" t="s">
        <v>8</v>
      </c>
      <c r="C75" s="45">
        <v>506776</v>
      </c>
      <c r="D75" s="45">
        <v>155359</v>
      </c>
      <c r="E75" s="45">
        <f t="shared" si="9"/>
        <v>0</v>
      </c>
      <c r="F75" s="45">
        <v>506776</v>
      </c>
      <c r="G75" s="45">
        <v>155359</v>
      </c>
      <c r="H75" s="60"/>
      <c r="I75" s="112"/>
      <c r="J75"/>
    </row>
    <row r="76" spans="1:10" s="14" customFormat="1" ht="21.75" customHeight="1">
      <c r="A76" s="20"/>
      <c r="B76" s="11" t="s">
        <v>9</v>
      </c>
      <c r="C76" s="45">
        <v>80595</v>
      </c>
      <c r="D76" s="45">
        <v>0</v>
      </c>
      <c r="E76" s="45">
        <f t="shared" si="9"/>
        <v>0</v>
      </c>
      <c r="F76" s="45">
        <v>80595</v>
      </c>
      <c r="G76" s="45">
        <v>0</v>
      </c>
      <c r="H76" s="60"/>
      <c r="I76" s="112"/>
      <c r="J76"/>
    </row>
    <row r="77" spans="1:10" s="14" customFormat="1" ht="21.75" customHeight="1">
      <c r="A77" s="20"/>
      <c r="B77" s="11" t="s">
        <v>10</v>
      </c>
      <c r="C77" s="45">
        <v>775673</v>
      </c>
      <c r="D77" s="45">
        <v>0</v>
      </c>
      <c r="E77" s="45">
        <f t="shared" si="9"/>
        <v>1777</v>
      </c>
      <c r="F77" s="45">
        <v>777450</v>
      </c>
      <c r="G77" s="45">
        <v>0</v>
      </c>
      <c r="H77" s="60"/>
      <c r="I77" s="112"/>
      <c r="J77"/>
    </row>
    <row r="78" spans="1:10" s="14" customFormat="1" ht="21.75" customHeight="1" thickBot="1">
      <c r="A78" s="22"/>
      <c r="B78" s="5" t="s">
        <v>29</v>
      </c>
      <c r="C78" s="51">
        <v>5246</v>
      </c>
      <c r="D78" s="51">
        <v>0</v>
      </c>
      <c r="E78" s="45">
        <f t="shared" si="9"/>
        <v>0</v>
      </c>
      <c r="F78" s="51">
        <v>5246</v>
      </c>
      <c r="G78" s="51">
        <v>0</v>
      </c>
      <c r="H78" s="61"/>
      <c r="I78" s="112"/>
      <c r="J78"/>
    </row>
    <row r="79" spans="1:10" s="14" customFormat="1" ht="33.75" customHeight="1" thickBot="1">
      <c r="A79" s="18"/>
      <c r="B79" s="19" t="s">
        <v>34</v>
      </c>
      <c r="C79" s="50">
        <f aca="true" t="shared" si="10" ref="C79:H79">SUM(C69:C78)</f>
        <v>2953175</v>
      </c>
      <c r="D79" s="50">
        <f t="shared" si="10"/>
        <v>1328143</v>
      </c>
      <c r="E79" s="50">
        <f t="shared" si="10"/>
        <v>1777</v>
      </c>
      <c r="F79" s="50">
        <f t="shared" si="10"/>
        <v>2954952</v>
      </c>
      <c r="G79" s="50">
        <f t="shared" si="10"/>
        <v>1328143</v>
      </c>
      <c r="H79" s="50">
        <f t="shared" si="10"/>
        <v>9649</v>
      </c>
      <c r="I79" s="67"/>
      <c r="J79"/>
    </row>
    <row r="80" spans="1:10" s="14" customFormat="1" ht="43.5" customHeight="1">
      <c r="A80" s="17" t="s">
        <v>16</v>
      </c>
      <c r="B80" s="10" t="s">
        <v>48</v>
      </c>
      <c r="C80" s="53"/>
      <c r="D80" s="53"/>
      <c r="E80" s="52"/>
      <c r="F80" s="53"/>
      <c r="G80" s="53"/>
      <c r="H80" s="62"/>
      <c r="I80" s="113" t="s">
        <v>66</v>
      </c>
      <c r="J80"/>
    </row>
    <row r="81" spans="1:10" s="14" customFormat="1" ht="25.5" customHeight="1">
      <c r="A81" s="20"/>
      <c r="B81" s="11" t="s">
        <v>2</v>
      </c>
      <c r="C81" s="45">
        <v>27716</v>
      </c>
      <c r="D81" s="45">
        <v>27716</v>
      </c>
      <c r="E81" s="45">
        <f aca="true" t="shared" si="11" ref="E81:E89">F81-C81</f>
        <v>0</v>
      </c>
      <c r="F81" s="45">
        <v>27716</v>
      </c>
      <c r="G81" s="45">
        <v>27716</v>
      </c>
      <c r="H81" s="60"/>
      <c r="I81" s="114"/>
      <c r="J81"/>
    </row>
    <row r="82" spans="1:10" s="14" customFormat="1" ht="25.5" customHeight="1">
      <c r="A82" s="20"/>
      <c r="B82" s="11" t="s">
        <v>3</v>
      </c>
      <c r="C82" s="45">
        <v>673927</v>
      </c>
      <c r="D82" s="45">
        <v>564384</v>
      </c>
      <c r="E82" s="45">
        <f t="shared" si="11"/>
        <v>0</v>
      </c>
      <c r="F82" s="45">
        <v>673927</v>
      </c>
      <c r="G82" s="45">
        <v>564384</v>
      </c>
      <c r="H82" s="60"/>
      <c r="I82" s="114"/>
      <c r="J82"/>
    </row>
    <row r="83" spans="1:10" s="14" customFormat="1" ht="25.5" customHeight="1">
      <c r="A83" s="20"/>
      <c r="B83" s="11" t="s">
        <v>5</v>
      </c>
      <c r="C83" s="45">
        <v>164371</v>
      </c>
      <c r="D83" s="45">
        <v>107892</v>
      </c>
      <c r="E83" s="45">
        <f t="shared" si="11"/>
        <v>0</v>
      </c>
      <c r="F83" s="45">
        <v>164371</v>
      </c>
      <c r="G83" s="45">
        <v>107892</v>
      </c>
      <c r="H83" s="60"/>
      <c r="I83" s="114"/>
      <c r="J83"/>
    </row>
    <row r="84" spans="1:10" s="14" customFormat="1" ht="25.5" customHeight="1">
      <c r="A84" s="20"/>
      <c r="B84" s="11" t="s">
        <v>24</v>
      </c>
      <c r="C84" s="45">
        <v>87397</v>
      </c>
      <c r="D84" s="45">
        <v>19664</v>
      </c>
      <c r="E84" s="45">
        <f t="shared" si="11"/>
        <v>0</v>
      </c>
      <c r="F84" s="45">
        <v>87397</v>
      </c>
      <c r="G84" s="45">
        <v>19664</v>
      </c>
      <c r="H84" s="60"/>
      <c r="I84" s="114"/>
      <c r="J84"/>
    </row>
    <row r="85" spans="1:10" s="14" customFormat="1" ht="25.5" customHeight="1">
      <c r="A85" s="20"/>
      <c r="B85" s="11" t="s">
        <v>6</v>
      </c>
      <c r="C85" s="45">
        <v>22620</v>
      </c>
      <c r="D85" s="45">
        <v>660</v>
      </c>
      <c r="E85" s="45">
        <f t="shared" si="11"/>
        <v>0</v>
      </c>
      <c r="F85" s="45">
        <v>22620</v>
      </c>
      <c r="G85" s="45">
        <v>660</v>
      </c>
      <c r="H85" s="60"/>
      <c r="I85" s="114"/>
      <c r="J85"/>
    </row>
    <row r="86" spans="1:10" s="14" customFormat="1" ht="25.5" customHeight="1">
      <c r="A86" s="20"/>
      <c r="B86" s="11" t="s">
        <v>8</v>
      </c>
      <c r="C86" s="45">
        <v>58884</v>
      </c>
      <c r="D86" s="45">
        <v>2055</v>
      </c>
      <c r="E86" s="45">
        <f t="shared" si="11"/>
        <v>0</v>
      </c>
      <c r="F86" s="45">
        <v>58884</v>
      </c>
      <c r="G86" s="45">
        <v>2055</v>
      </c>
      <c r="H86" s="60"/>
      <c r="I86" s="114"/>
      <c r="J86"/>
    </row>
    <row r="87" spans="1:10" s="14" customFormat="1" ht="25.5" customHeight="1">
      <c r="A87" s="20"/>
      <c r="B87" s="11" t="s">
        <v>9</v>
      </c>
      <c r="C87" s="45">
        <v>174091</v>
      </c>
      <c r="D87" s="45">
        <v>97206</v>
      </c>
      <c r="E87" s="45">
        <f t="shared" si="11"/>
        <v>0</v>
      </c>
      <c r="F87" s="45">
        <v>174091</v>
      </c>
      <c r="G87" s="45">
        <v>97206</v>
      </c>
      <c r="H87" s="60"/>
      <c r="I87" s="114"/>
      <c r="J87"/>
    </row>
    <row r="88" spans="1:10" s="14" customFormat="1" ht="25.5" customHeight="1">
      <c r="A88" s="20"/>
      <c r="B88" s="11" t="s">
        <v>10</v>
      </c>
      <c r="C88" s="45">
        <v>386475</v>
      </c>
      <c r="D88" s="45">
        <v>6539</v>
      </c>
      <c r="E88" s="45">
        <f t="shared" si="11"/>
        <v>2141</v>
      </c>
      <c r="F88" s="45">
        <v>388616</v>
      </c>
      <c r="G88" s="45">
        <v>6539</v>
      </c>
      <c r="H88" s="60"/>
      <c r="I88" s="114"/>
      <c r="J88"/>
    </row>
    <row r="89" spans="1:10" s="14" customFormat="1" ht="25.5" customHeight="1" thickBot="1">
      <c r="A89" s="22"/>
      <c r="B89" s="5" t="s">
        <v>29</v>
      </c>
      <c r="C89" s="51">
        <v>4399</v>
      </c>
      <c r="D89" s="51">
        <v>4399</v>
      </c>
      <c r="E89" s="45">
        <f t="shared" si="11"/>
        <v>0</v>
      </c>
      <c r="F89" s="51">
        <v>4399</v>
      </c>
      <c r="G89" s="51">
        <v>4399</v>
      </c>
      <c r="H89" s="61"/>
      <c r="I89" s="115"/>
      <c r="J89"/>
    </row>
    <row r="90" spans="1:10" s="14" customFormat="1" ht="33.75" customHeight="1" thickBot="1">
      <c r="A90" s="18"/>
      <c r="B90" s="19" t="s">
        <v>34</v>
      </c>
      <c r="C90" s="50">
        <f aca="true" t="shared" si="12" ref="C90:H90">SUM(C80:C89)</f>
        <v>1599880</v>
      </c>
      <c r="D90" s="50">
        <f t="shared" si="12"/>
        <v>830515</v>
      </c>
      <c r="E90" s="50">
        <f t="shared" si="12"/>
        <v>2141</v>
      </c>
      <c r="F90" s="50">
        <f t="shared" si="12"/>
        <v>1602021</v>
      </c>
      <c r="G90" s="50">
        <f t="shared" si="12"/>
        <v>830515</v>
      </c>
      <c r="H90" s="50">
        <f t="shared" si="12"/>
        <v>0</v>
      </c>
      <c r="I90" s="66"/>
      <c r="J90"/>
    </row>
    <row r="91" spans="1:10" s="14" customFormat="1" ht="48.75" customHeight="1">
      <c r="A91" s="17" t="s">
        <v>17</v>
      </c>
      <c r="B91" s="10" t="s">
        <v>46</v>
      </c>
      <c r="C91" s="53"/>
      <c r="D91" s="53"/>
      <c r="E91" s="52"/>
      <c r="F91" s="53"/>
      <c r="G91" s="53"/>
      <c r="H91" s="62"/>
      <c r="I91" s="44"/>
      <c r="J91"/>
    </row>
    <row r="92" spans="1:10" s="14" customFormat="1" ht="31.5" customHeight="1">
      <c r="A92" s="20"/>
      <c r="B92" s="11" t="s">
        <v>2</v>
      </c>
      <c r="C92" s="45">
        <v>43142</v>
      </c>
      <c r="D92" s="45">
        <v>43142</v>
      </c>
      <c r="E92" s="45">
        <f aca="true" t="shared" si="13" ref="E92:E101">F92-C92</f>
        <v>0</v>
      </c>
      <c r="F92" s="45">
        <v>43142</v>
      </c>
      <c r="G92" s="45">
        <v>43142</v>
      </c>
      <c r="H92" s="60">
        <v>30690</v>
      </c>
      <c r="I92" s="101" t="s">
        <v>69</v>
      </c>
      <c r="J92"/>
    </row>
    <row r="93" spans="1:10" s="14" customFormat="1" ht="34.5" customHeight="1">
      <c r="A93" s="20"/>
      <c r="B93" s="11" t="s">
        <v>3</v>
      </c>
      <c r="C93" s="45">
        <v>3303090</v>
      </c>
      <c r="D93" s="45">
        <v>2386908</v>
      </c>
      <c r="E93" s="45">
        <f t="shared" si="13"/>
        <v>0</v>
      </c>
      <c r="F93" s="45">
        <v>3303090</v>
      </c>
      <c r="G93" s="45">
        <v>2386908</v>
      </c>
      <c r="H93" s="63"/>
      <c r="I93" s="102"/>
      <c r="J93"/>
    </row>
    <row r="94" spans="1:10" s="14" customFormat="1" ht="31.5" customHeight="1">
      <c r="A94" s="20"/>
      <c r="B94" s="11" t="s">
        <v>5</v>
      </c>
      <c r="C94" s="45">
        <v>705921</v>
      </c>
      <c r="D94" s="45">
        <v>447265</v>
      </c>
      <c r="E94" s="45">
        <f t="shared" si="13"/>
        <v>0</v>
      </c>
      <c r="F94" s="45">
        <v>705921</v>
      </c>
      <c r="G94" s="45">
        <v>447265</v>
      </c>
      <c r="H94" s="63"/>
      <c r="I94" s="102"/>
      <c r="J94"/>
    </row>
    <row r="95" spans="1:10" s="14" customFormat="1" ht="30.75" customHeight="1">
      <c r="A95" s="20"/>
      <c r="B95" s="11" t="s">
        <v>24</v>
      </c>
      <c r="C95" s="45">
        <v>132364</v>
      </c>
      <c r="D95" s="45">
        <v>60860</v>
      </c>
      <c r="E95" s="45">
        <f t="shared" si="13"/>
        <v>0</v>
      </c>
      <c r="F95" s="45">
        <v>132364</v>
      </c>
      <c r="G95" s="45">
        <v>60860</v>
      </c>
      <c r="H95" s="63"/>
      <c r="I95" s="102"/>
      <c r="J95"/>
    </row>
    <row r="96" spans="1:10" s="14" customFormat="1" ht="25.5" customHeight="1">
      <c r="A96" s="20"/>
      <c r="B96" s="11" t="s">
        <v>6</v>
      </c>
      <c r="C96" s="45">
        <v>154986</v>
      </c>
      <c r="D96" s="45">
        <v>17612</v>
      </c>
      <c r="E96" s="45">
        <f t="shared" si="13"/>
        <v>0</v>
      </c>
      <c r="F96" s="45">
        <v>154986</v>
      </c>
      <c r="G96" s="45">
        <v>17612</v>
      </c>
      <c r="H96" s="63"/>
      <c r="I96" s="102"/>
      <c r="J96"/>
    </row>
    <row r="97" spans="1:10" s="14" customFormat="1" ht="25.5" customHeight="1">
      <c r="A97" s="20"/>
      <c r="B97" s="11" t="s">
        <v>7</v>
      </c>
      <c r="C97" s="45">
        <v>57675</v>
      </c>
      <c r="D97" s="45">
        <v>14904</v>
      </c>
      <c r="E97" s="45">
        <f t="shared" si="13"/>
        <v>0</v>
      </c>
      <c r="F97" s="45">
        <v>57675</v>
      </c>
      <c r="G97" s="45">
        <v>14904</v>
      </c>
      <c r="H97" s="63"/>
      <c r="I97" s="102"/>
      <c r="J97"/>
    </row>
    <row r="98" spans="1:10" s="14" customFormat="1" ht="25.5" customHeight="1">
      <c r="A98" s="20"/>
      <c r="B98" s="11" t="s">
        <v>8</v>
      </c>
      <c r="C98" s="45">
        <v>446592</v>
      </c>
      <c r="D98" s="45">
        <v>6657</v>
      </c>
      <c r="E98" s="45">
        <f t="shared" si="13"/>
        <v>0</v>
      </c>
      <c r="F98" s="45">
        <v>446592</v>
      </c>
      <c r="G98" s="45">
        <v>6657</v>
      </c>
      <c r="H98" s="63"/>
      <c r="I98" s="102"/>
      <c r="J98"/>
    </row>
    <row r="99" spans="1:10" s="14" customFormat="1" ht="25.5" customHeight="1">
      <c r="A99" s="20"/>
      <c r="B99" s="11" t="s">
        <v>9</v>
      </c>
      <c r="C99" s="45">
        <v>273843</v>
      </c>
      <c r="D99" s="45">
        <v>104542</v>
      </c>
      <c r="E99" s="45">
        <f t="shared" si="13"/>
        <v>0</v>
      </c>
      <c r="F99" s="45">
        <v>273843</v>
      </c>
      <c r="G99" s="45">
        <v>104542</v>
      </c>
      <c r="H99" s="63"/>
      <c r="I99" s="102"/>
      <c r="J99"/>
    </row>
    <row r="100" spans="1:10" s="14" customFormat="1" ht="25.5" customHeight="1">
      <c r="A100" s="20"/>
      <c r="B100" s="11" t="s">
        <v>10</v>
      </c>
      <c r="C100" s="45">
        <v>507721</v>
      </c>
      <c r="D100" s="45">
        <v>20019</v>
      </c>
      <c r="E100" s="45">
        <f t="shared" si="13"/>
        <v>4184</v>
      </c>
      <c r="F100" s="45">
        <v>511905</v>
      </c>
      <c r="G100" s="45">
        <v>20019</v>
      </c>
      <c r="H100" s="63"/>
      <c r="I100" s="102"/>
      <c r="J100"/>
    </row>
    <row r="101" spans="1:10" s="14" customFormat="1" ht="25.5" customHeight="1" thickBot="1">
      <c r="A101" s="22"/>
      <c r="B101" s="5" t="s">
        <v>29</v>
      </c>
      <c r="C101" s="51">
        <v>37545</v>
      </c>
      <c r="D101" s="51"/>
      <c r="E101" s="45">
        <f t="shared" si="13"/>
        <v>0</v>
      </c>
      <c r="F101" s="51">
        <v>37545</v>
      </c>
      <c r="G101" s="51"/>
      <c r="H101" s="64"/>
      <c r="I101" s="102"/>
      <c r="J101"/>
    </row>
    <row r="102" spans="1:10" s="14" customFormat="1" ht="33.75" customHeight="1" thickBot="1">
      <c r="A102" s="18"/>
      <c r="B102" s="19" t="s">
        <v>34</v>
      </c>
      <c r="C102" s="50">
        <f aca="true" t="shared" si="14" ref="C102:H102">SUM(C91:C101)</f>
        <v>5662879</v>
      </c>
      <c r="D102" s="50">
        <f t="shared" si="14"/>
        <v>3101909</v>
      </c>
      <c r="E102" s="50">
        <f t="shared" si="14"/>
        <v>4184</v>
      </c>
      <c r="F102" s="50">
        <f t="shared" si="14"/>
        <v>5667063</v>
      </c>
      <c r="G102" s="50">
        <f t="shared" si="14"/>
        <v>3101909</v>
      </c>
      <c r="H102" s="50">
        <f t="shared" si="14"/>
        <v>30690</v>
      </c>
      <c r="I102" s="25"/>
      <c r="J102"/>
    </row>
    <row r="103" spans="1:10" s="2" customFormat="1" ht="34.5" customHeight="1">
      <c r="A103" s="33" t="s">
        <v>18</v>
      </c>
      <c r="B103" s="10" t="s">
        <v>32</v>
      </c>
      <c r="C103" s="48" t="s">
        <v>25</v>
      </c>
      <c r="D103" s="48"/>
      <c r="E103" s="52"/>
      <c r="F103" s="48" t="s">
        <v>25</v>
      </c>
      <c r="G103" s="48"/>
      <c r="H103" s="65"/>
      <c r="I103" s="116" t="s">
        <v>78</v>
      </c>
      <c r="J103"/>
    </row>
    <row r="104" spans="1:10" s="2" customFormat="1" ht="24.75" customHeight="1">
      <c r="A104" s="3"/>
      <c r="B104" s="11" t="s">
        <v>2</v>
      </c>
      <c r="C104" s="45">
        <v>295876</v>
      </c>
      <c r="D104" s="45">
        <v>295876</v>
      </c>
      <c r="E104" s="45">
        <f aca="true" t="shared" si="15" ref="E104:E112">F104-C104</f>
        <v>0</v>
      </c>
      <c r="F104" s="45">
        <v>295876</v>
      </c>
      <c r="G104" s="45">
        <v>295876</v>
      </c>
      <c r="H104" s="60">
        <v>3756</v>
      </c>
      <c r="I104" s="102"/>
      <c r="J104"/>
    </row>
    <row r="105" spans="1:10" s="2" customFormat="1" ht="24.75" customHeight="1">
      <c r="A105" s="3"/>
      <c r="B105" s="11" t="s">
        <v>3</v>
      </c>
      <c r="C105" s="45">
        <v>5544842</v>
      </c>
      <c r="D105" s="45">
        <v>5055002</v>
      </c>
      <c r="E105" s="45">
        <f t="shared" si="15"/>
        <v>0</v>
      </c>
      <c r="F105" s="45">
        <v>5544842</v>
      </c>
      <c r="G105" s="45">
        <v>5012891</v>
      </c>
      <c r="H105" s="60"/>
      <c r="I105" s="102"/>
      <c r="J105"/>
    </row>
    <row r="106" spans="1:10" s="2" customFormat="1" ht="24.75" customHeight="1">
      <c r="A106" s="3"/>
      <c r="B106" s="11" t="s">
        <v>24</v>
      </c>
      <c r="C106" s="45">
        <v>26700</v>
      </c>
      <c r="D106" s="45">
        <v>18885</v>
      </c>
      <c r="E106" s="45">
        <f t="shared" si="15"/>
        <v>31516</v>
      </c>
      <c r="F106" s="45">
        <v>58216</v>
      </c>
      <c r="G106" s="45">
        <v>17950</v>
      </c>
      <c r="H106" s="60"/>
      <c r="I106" s="102"/>
      <c r="J106"/>
    </row>
    <row r="107" spans="1:10" s="2" customFormat="1" ht="24.75" customHeight="1">
      <c r="A107" s="3"/>
      <c r="B107" s="11" t="s">
        <v>6</v>
      </c>
      <c r="C107" s="45">
        <v>134490</v>
      </c>
      <c r="D107" s="45">
        <v>56663</v>
      </c>
      <c r="E107" s="45">
        <f t="shared" si="15"/>
        <v>37142</v>
      </c>
      <c r="F107" s="45">
        <v>171632</v>
      </c>
      <c r="G107" s="45">
        <v>51004</v>
      </c>
      <c r="H107" s="60"/>
      <c r="I107" s="102"/>
      <c r="J107"/>
    </row>
    <row r="108" spans="1:10" s="2" customFormat="1" ht="24.75" customHeight="1">
      <c r="A108" s="3"/>
      <c r="B108" s="11" t="s">
        <v>7</v>
      </c>
      <c r="C108" s="45">
        <v>38022</v>
      </c>
      <c r="D108" s="45">
        <v>10799</v>
      </c>
      <c r="E108" s="45">
        <f t="shared" si="15"/>
        <v>44144</v>
      </c>
      <c r="F108" s="45">
        <v>82166</v>
      </c>
      <c r="G108" s="45">
        <v>8138</v>
      </c>
      <c r="H108" s="60"/>
      <c r="I108" s="102"/>
      <c r="J108"/>
    </row>
    <row r="109" spans="1:10" s="2" customFormat="1" ht="24.75" customHeight="1">
      <c r="A109" s="3"/>
      <c r="B109" s="11" t="s">
        <v>8</v>
      </c>
      <c r="C109" s="45">
        <v>167669</v>
      </c>
      <c r="D109" s="45">
        <v>97491</v>
      </c>
      <c r="E109" s="45">
        <f t="shared" si="15"/>
        <v>26933</v>
      </c>
      <c r="F109" s="45">
        <v>194602</v>
      </c>
      <c r="G109" s="45">
        <v>89308</v>
      </c>
      <c r="H109" s="60"/>
      <c r="I109" s="102"/>
      <c r="J109"/>
    </row>
    <row r="110" spans="1:10" s="2" customFormat="1" ht="24.75" customHeight="1">
      <c r="A110" s="3"/>
      <c r="B110" s="11" t="s">
        <v>9</v>
      </c>
      <c r="C110" s="45">
        <v>209746</v>
      </c>
      <c r="D110" s="45">
        <v>3252</v>
      </c>
      <c r="E110" s="45">
        <f t="shared" si="15"/>
        <v>0</v>
      </c>
      <c r="F110" s="45">
        <v>209746</v>
      </c>
      <c r="G110" s="45">
        <v>0</v>
      </c>
      <c r="H110" s="60"/>
      <c r="I110" s="102"/>
      <c r="J110"/>
    </row>
    <row r="111" spans="1:10" s="2" customFormat="1" ht="24.75" customHeight="1">
      <c r="A111" s="3"/>
      <c r="B111" s="11" t="s">
        <v>10</v>
      </c>
      <c r="C111" s="45">
        <v>564640</v>
      </c>
      <c r="D111" s="45">
        <v>0</v>
      </c>
      <c r="E111" s="45">
        <f t="shared" si="15"/>
        <v>-139735</v>
      </c>
      <c r="F111" s="45">
        <v>424905</v>
      </c>
      <c r="G111" s="45">
        <v>0</v>
      </c>
      <c r="H111" s="60"/>
      <c r="I111" s="102"/>
      <c r="J111"/>
    </row>
    <row r="112" spans="1:10" s="2" customFormat="1" ht="24.75" customHeight="1" thickBot="1">
      <c r="A112" s="4"/>
      <c r="B112" s="5" t="s">
        <v>29</v>
      </c>
      <c r="C112" s="51">
        <v>7500</v>
      </c>
      <c r="D112" s="51">
        <v>0</v>
      </c>
      <c r="E112" s="45">
        <f t="shared" si="15"/>
        <v>0</v>
      </c>
      <c r="F112" s="51">
        <v>7500</v>
      </c>
      <c r="G112" s="51">
        <v>0</v>
      </c>
      <c r="H112" s="61"/>
      <c r="I112" s="102"/>
      <c r="J112"/>
    </row>
    <row r="113" spans="1:10" s="14" customFormat="1" ht="33.75" customHeight="1" thickBot="1">
      <c r="A113" s="22"/>
      <c r="B113" s="36" t="s">
        <v>34</v>
      </c>
      <c r="C113" s="50">
        <f aca="true" t="shared" si="16" ref="C113:H113">SUM(C103:C112)</f>
        <v>6989485</v>
      </c>
      <c r="D113" s="50">
        <f t="shared" si="16"/>
        <v>5537968</v>
      </c>
      <c r="E113" s="50">
        <f t="shared" si="16"/>
        <v>0</v>
      </c>
      <c r="F113" s="50">
        <f t="shared" si="16"/>
        <v>6989485</v>
      </c>
      <c r="G113" s="50">
        <f t="shared" si="16"/>
        <v>5475167</v>
      </c>
      <c r="H113" s="50">
        <f t="shared" si="16"/>
        <v>3756</v>
      </c>
      <c r="I113" s="68"/>
      <c r="J113"/>
    </row>
    <row r="114" spans="1:10" s="14" customFormat="1" ht="33.75" customHeight="1" thickBot="1">
      <c r="A114" s="17"/>
      <c r="B114" s="12" t="s">
        <v>44</v>
      </c>
      <c r="C114" s="52">
        <f aca="true" t="shared" si="17" ref="C114:H114">C79+C90+C102+C113</f>
        <v>17205419</v>
      </c>
      <c r="D114" s="52">
        <f t="shared" si="17"/>
        <v>10798535</v>
      </c>
      <c r="E114" s="52">
        <f t="shared" si="17"/>
        <v>8102</v>
      </c>
      <c r="F114" s="52">
        <f t="shared" si="17"/>
        <v>17213521</v>
      </c>
      <c r="G114" s="52">
        <f t="shared" si="17"/>
        <v>10735734</v>
      </c>
      <c r="H114" s="52">
        <f t="shared" si="17"/>
        <v>44095</v>
      </c>
      <c r="I114" s="24"/>
      <c r="J114"/>
    </row>
    <row r="115" spans="1:10" s="14" customFormat="1" ht="42" customHeight="1">
      <c r="A115" s="17" t="s">
        <v>19</v>
      </c>
      <c r="B115" s="43" t="s">
        <v>27</v>
      </c>
      <c r="C115" s="53"/>
      <c r="D115" s="55"/>
      <c r="E115" s="54"/>
      <c r="F115" s="53"/>
      <c r="G115" s="55"/>
      <c r="H115" s="62"/>
      <c r="I115" s="106" t="s">
        <v>79</v>
      </c>
      <c r="J115"/>
    </row>
    <row r="116" spans="1:10" s="14" customFormat="1" ht="31.5" customHeight="1">
      <c r="A116" s="20"/>
      <c r="B116" s="6" t="s">
        <v>3</v>
      </c>
      <c r="C116" s="45">
        <v>185371</v>
      </c>
      <c r="D116" s="45">
        <v>118260</v>
      </c>
      <c r="E116" s="45">
        <f aca="true" t="shared" si="18" ref="E116:E124">F116-C116</f>
        <v>0</v>
      </c>
      <c r="F116" s="45">
        <v>185371</v>
      </c>
      <c r="G116" s="45">
        <v>118260</v>
      </c>
      <c r="H116" s="60">
        <v>276</v>
      </c>
      <c r="I116" s="104"/>
      <c r="J116"/>
    </row>
    <row r="117" spans="1:10" s="14" customFormat="1" ht="30.75" customHeight="1">
      <c r="A117" s="20"/>
      <c r="B117" s="6" t="s">
        <v>5</v>
      </c>
      <c r="C117" s="45">
        <v>6432458</v>
      </c>
      <c r="D117" s="45">
        <v>5747130</v>
      </c>
      <c r="E117" s="45">
        <f t="shared" si="18"/>
        <v>0</v>
      </c>
      <c r="F117" s="45">
        <v>6432458</v>
      </c>
      <c r="G117" s="45">
        <v>5747130</v>
      </c>
      <c r="H117" s="60"/>
      <c r="I117" s="104"/>
      <c r="J117"/>
    </row>
    <row r="118" spans="1:10" s="14" customFormat="1" ht="27.75" customHeight="1">
      <c r="A118" s="20"/>
      <c r="B118" s="6" t="s">
        <v>24</v>
      </c>
      <c r="C118" s="45">
        <v>3503</v>
      </c>
      <c r="D118" s="45">
        <v>1162</v>
      </c>
      <c r="E118" s="45">
        <f t="shared" si="18"/>
        <v>0</v>
      </c>
      <c r="F118" s="45">
        <v>3503</v>
      </c>
      <c r="G118" s="45">
        <v>1162</v>
      </c>
      <c r="H118" s="60"/>
      <c r="I118" s="104"/>
      <c r="J118"/>
    </row>
    <row r="119" spans="1:10" s="14" customFormat="1" ht="30" customHeight="1">
      <c r="A119" s="20"/>
      <c r="B119" s="6" t="s">
        <v>6</v>
      </c>
      <c r="C119" s="45">
        <v>36841</v>
      </c>
      <c r="D119" s="45">
        <v>1549</v>
      </c>
      <c r="E119" s="45">
        <f t="shared" si="18"/>
        <v>0</v>
      </c>
      <c r="F119" s="45">
        <v>36841</v>
      </c>
      <c r="G119" s="45">
        <v>1549</v>
      </c>
      <c r="H119" s="60"/>
      <c r="I119" s="104"/>
      <c r="J119"/>
    </row>
    <row r="120" spans="1:10" s="14" customFormat="1" ht="27.75" customHeight="1">
      <c r="A120" s="20"/>
      <c r="B120" s="6" t="s">
        <v>7</v>
      </c>
      <c r="C120" s="45">
        <v>56535</v>
      </c>
      <c r="D120" s="45">
        <v>16396</v>
      </c>
      <c r="E120" s="45">
        <f t="shared" si="18"/>
        <v>0</v>
      </c>
      <c r="F120" s="45">
        <v>56535</v>
      </c>
      <c r="G120" s="45">
        <v>16396</v>
      </c>
      <c r="H120" s="60"/>
      <c r="I120" s="104"/>
      <c r="J120"/>
    </row>
    <row r="121" spans="1:10" s="14" customFormat="1" ht="31.5" customHeight="1">
      <c r="A121" s="20"/>
      <c r="B121" s="6" t="s">
        <v>8</v>
      </c>
      <c r="C121" s="45">
        <v>21930</v>
      </c>
      <c r="D121" s="45">
        <v>0</v>
      </c>
      <c r="E121" s="45">
        <f t="shared" si="18"/>
        <v>0</v>
      </c>
      <c r="F121" s="45">
        <v>21930</v>
      </c>
      <c r="G121" s="45">
        <v>0</v>
      </c>
      <c r="H121" s="60"/>
      <c r="I121" s="104"/>
      <c r="J121"/>
    </row>
    <row r="122" spans="1:10" s="14" customFormat="1" ht="31.5" customHeight="1">
      <c r="A122" s="20"/>
      <c r="B122" s="6" t="s">
        <v>9</v>
      </c>
      <c r="C122" s="45">
        <v>136067</v>
      </c>
      <c r="D122" s="45">
        <v>24650</v>
      </c>
      <c r="E122" s="45">
        <f t="shared" si="18"/>
        <v>63864</v>
      </c>
      <c r="F122" s="45">
        <v>199931</v>
      </c>
      <c r="G122" s="45">
        <v>79362</v>
      </c>
      <c r="H122" s="60"/>
      <c r="I122" s="104"/>
      <c r="J122"/>
    </row>
    <row r="123" spans="1:10" s="14" customFormat="1" ht="27.75" customHeight="1">
      <c r="A123" s="20"/>
      <c r="B123" s="6" t="s">
        <v>10</v>
      </c>
      <c r="C123" s="45">
        <v>44228</v>
      </c>
      <c r="D123" s="45">
        <v>2287</v>
      </c>
      <c r="E123" s="45">
        <f t="shared" si="18"/>
        <v>-122</v>
      </c>
      <c r="F123" s="45">
        <v>44106</v>
      </c>
      <c r="G123" s="45">
        <v>2287</v>
      </c>
      <c r="H123" s="60"/>
      <c r="I123" s="104"/>
      <c r="J123"/>
    </row>
    <row r="124" spans="1:10" s="14" customFormat="1" ht="27.75" customHeight="1" thickBot="1">
      <c r="A124" s="22"/>
      <c r="B124" s="5" t="s">
        <v>29</v>
      </c>
      <c r="C124" s="51">
        <v>11345</v>
      </c>
      <c r="D124" s="51">
        <v>0</v>
      </c>
      <c r="E124" s="45">
        <f t="shared" si="18"/>
        <v>0</v>
      </c>
      <c r="F124" s="51">
        <v>11345</v>
      </c>
      <c r="G124" s="51">
        <v>0</v>
      </c>
      <c r="H124" s="61"/>
      <c r="I124" s="107"/>
      <c r="J124"/>
    </row>
    <row r="125" spans="1:10" s="14" customFormat="1" ht="33.75" customHeight="1" thickBot="1">
      <c r="A125" s="18"/>
      <c r="B125" s="19" t="s">
        <v>34</v>
      </c>
      <c r="C125" s="50">
        <f aca="true" t="shared" si="19" ref="C125:H125">SUM(C115:C124)</f>
        <v>6928278</v>
      </c>
      <c r="D125" s="50">
        <f t="shared" si="19"/>
        <v>5911434</v>
      </c>
      <c r="E125" s="50">
        <f t="shared" si="19"/>
        <v>63742</v>
      </c>
      <c r="F125" s="50">
        <f t="shared" si="19"/>
        <v>6992020</v>
      </c>
      <c r="G125" s="50">
        <f t="shared" si="19"/>
        <v>5966146</v>
      </c>
      <c r="H125" s="50">
        <f t="shared" si="19"/>
        <v>276</v>
      </c>
      <c r="I125" s="25"/>
      <c r="J125"/>
    </row>
    <row r="126" spans="1:10" s="14" customFormat="1" ht="37.5" customHeight="1">
      <c r="A126" s="17" t="s">
        <v>20</v>
      </c>
      <c r="B126" s="42" t="s">
        <v>45</v>
      </c>
      <c r="C126" s="53"/>
      <c r="D126" s="53"/>
      <c r="E126" s="52"/>
      <c r="F126" s="53"/>
      <c r="G126" s="53"/>
      <c r="H126" s="62"/>
      <c r="I126" s="106" t="s">
        <v>70</v>
      </c>
      <c r="J126"/>
    </row>
    <row r="127" spans="1:10" s="14" customFormat="1" ht="25.5" customHeight="1">
      <c r="A127" s="20"/>
      <c r="B127" s="11" t="s">
        <v>3</v>
      </c>
      <c r="C127" s="45">
        <v>1161298</v>
      </c>
      <c r="D127" s="45">
        <v>1083573</v>
      </c>
      <c r="E127" s="45">
        <f>F127-C127</f>
        <v>0</v>
      </c>
      <c r="F127" s="45">
        <v>1161298</v>
      </c>
      <c r="G127" s="45">
        <v>1069057</v>
      </c>
      <c r="H127" s="60"/>
      <c r="I127" s="104"/>
      <c r="J127"/>
    </row>
    <row r="128" spans="1:10" s="14" customFormat="1" ht="25.5" customHeight="1">
      <c r="A128" s="20"/>
      <c r="B128" s="11" t="s">
        <v>6</v>
      </c>
      <c r="C128" s="45">
        <v>5354</v>
      </c>
      <c r="D128" s="45">
        <v>1311</v>
      </c>
      <c r="E128" s="45">
        <f>F128-C128</f>
        <v>4500</v>
      </c>
      <c r="F128" s="45">
        <v>9854</v>
      </c>
      <c r="G128" s="45">
        <v>5530</v>
      </c>
      <c r="H128" s="60"/>
      <c r="I128" s="104"/>
      <c r="J128"/>
    </row>
    <row r="129" spans="1:10" s="14" customFormat="1" ht="25.5" customHeight="1">
      <c r="A129" s="20"/>
      <c r="B129" s="11" t="s">
        <v>10</v>
      </c>
      <c r="C129" s="45">
        <v>52836</v>
      </c>
      <c r="D129" s="45">
        <v>0</v>
      </c>
      <c r="E129" s="45">
        <f>F129-C129</f>
        <v>7498</v>
      </c>
      <c r="F129" s="45">
        <v>60334</v>
      </c>
      <c r="G129" s="45">
        <v>6629</v>
      </c>
      <c r="H129" s="60"/>
      <c r="I129" s="104"/>
      <c r="J129"/>
    </row>
    <row r="130" spans="1:10" s="14" customFormat="1" ht="25.5" customHeight="1" thickBot="1">
      <c r="A130" s="22"/>
      <c r="B130" s="5" t="s">
        <v>29</v>
      </c>
      <c r="C130" s="51">
        <v>3329</v>
      </c>
      <c r="D130" s="51">
        <v>0</v>
      </c>
      <c r="E130" s="45">
        <f>F130-C130</f>
        <v>0</v>
      </c>
      <c r="F130" s="51">
        <v>3329</v>
      </c>
      <c r="G130" s="51">
        <v>0</v>
      </c>
      <c r="H130" s="61"/>
      <c r="I130" s="104"/>
      <c r="J130"/>
    </row>
    <row r="131" spans="1:10" s="14" customFormat="1" ht="33.75" customHeight="1" thickBot="1">
      <c r="A131" s="18"/>
      <c r="B131" s="19" t="s">
        <v>34</v>
      </c>
      <c r="C131" s="50">
        <f aca="true" t="shared" si="20" ref="C131:H131">SUM(C126:C130)</f>
        <v>1222817</v>
      </c>
      <c r="D131" s="50">
        <f t="shared" si="20"/>
        <v>1084884</v>
      </c>
      <c r="E131" s="50">
        <f t="shared" si="20"/>
        <v>11998</v>
      </c>
      <c r="F131" s="50">
        <f t="shared" si="20"/>
        <v>1234815</v>
      </c>
      <c r="G131" s="50">
        <f t="shared" si="20"/>
        <v>1081216</v>
      </c>
      <c r="H131" s="50">
        <f t="shared" si="20"/>
        <v>0</v>
      </c>
      <c r="I131" s="66"/>
      <c r="J131" s="77"/>
    </row>
    <row r="132" spans="1:10" s="14" customFormat="1" ht="63" customHeight="1">
      <c r="A132" s="17" t="s">
        <v>22</v>
      </c>
      <c r="B132" s="42" t="s">
        <v>23</v>
      </c>
      <c r="C132" s="53"/>
      <c r="D132" s="53"/>
      <c r="E132" s="52"/>
      <c r="F132" s="53"/>
      <c r="G132" s="53"/>
      <c r="H132" s="62"/>
      <c r="I132" s="106" t="s">
        <v>80</v>
      </c>
      <c r="J132"/>
    </row>
    <row r="133" spans="1:10" s="14" customFormat="1" ht="25.5" customHeight="1">
      <c r="A133" s="20"/>
      <c r="B133" s="11" t="s">
        <v>6</v>
      </c>
      <c r="C133" s="45">
        <v>73179</v>
      </c>
      <c r="D133" s="45">
        <v>21286</v>
      </c>
      <c r="E133" s="45">
        <f>F133-C133</f>
        <v>4582</v>
      </c>
      <c r="F133" s="45">
        <v>77761</v>
      </c>
      <c r="G133" s="45">
        <v>24870</v>
      </c>
      <c r="H133" s="60"/>
      <c r="I133" s="104"/>
      <c r="J133"/>
    </row>
    <row r="134" spans="1:10" s="14" customFormat="1" ht="25.5" customHeight="1">
      <c r="A134" s="20"/>
      <c r="B134" s="11" t="s">
        <v>51</v>
      </c>
      <c r="C134" s="45">
        <v>5922</v>
      </c>
      <c r="D134" s="45">
        <v>0</v>
      </c>
      <c r="E134" s="45">
        <f>F134-C134</f>
        <v>0</v>
      </c>
      <c r="F134" s="45">
        <v>5922</v>
      </c>
      <c r="G134" s="45">
        <v>0</v>
      </c>
      <c r="H134" s="60"/>
      <c r="I134" s="104"/>
      <c r="J134"/>
    </row>
    <row r="135" spans="1:10" s="14" customFormat="1" ht="25.5" customHeight="1">
      <c r="A135" s="20"/>
      <c r="B135" s="11" t="s">
        <v>9</v>
      </c>
      <c r="C135" s="45">
        <v>0</v>
      </c>
      <c r="D135" s="45">
        <v>0</v>
      </c>
      <c r="E135" s="45">
        <f>F135-C135</f>
        <v>0</v>
      </c>
      <c r="F135" s="45">
        <v>0</v>
      </c>
      <c r="G135" s="45">
        <v>0</v>
      </c>
      <c r="H135" s="60"/>
      <c r="I135" s="104"/>
      <c r="J135"/>
    </row>
    <row r="136" spans="1:10" s="14" customFormat="1" ht="25.5" customHeight="1">
      <c r="A136" s="20"/>
      <c r="B136" s="11" t="s">
        <v>10</v>
      </c>
      <c r="C136" s="45">
        <v>60326</v>
      </c>
      <c r="D136" s="45">
        <v>8551</v>
      </c>
      <c r="E136" s="45">
        <f>F136-C136</f>
        <v>361</v>
      </c>
      <c r="F136" s="45">
        <v>60687</v>
      </c>
      <c r="G136" s="45">
        <v>7575</v>
      </c>
      <c r="H136" s="60"/>
      <c r="I136" s="104"/>
      <c r="J136"/>
    </row>
    <row r="137" spans="1:10" s="14" customFormat="1" ht="44.25" customHeight="1" thickBot="1">
      <c r="A137" s="22"/>
      <c r="B137" s="5" t="s">
        <v>29</v>
      </c>
      <c r="C137" s="51">
        <v>19256</v>
      </c>
      <c r="D137" s="51">
        <v>2894</v>
      </c>
      <c r="E137" s="45">
        <f>F137-C137</f>
        <v>4523</v>
      </c>
      <c r="F137" s="51">
        <v>23779</v>
      </c>
      <c r="G137" s="51">
        <v>3443</v>
      </c>
      <c r="H137" s="61"/>
      <c r="I137" s="104"/>
      <c r="J137"/>
    </row>
    <row r="138" spans="1:10" s="14" customFormat="1" ht="33.75" customHeight="1" thickBot="1">
      <c r="A138" s="18"/>
      <c r="B138" s="19" t="s">
        <v>34</v>
      </c>
      <c r="C138" s="56">
        <f aca="true" t="shared" si="21" ref="C138:H138">SUM(C132:C137)</f>
        <v>158683</v>
      </c>
      <c r="D138" s="56">
        <f t="shared" si="21"/>
        <v>32731</v>
      </c>
      <c r="E138" s="56">
        <f t="shared" si="21"/>
        <v>9466</v>
      </c>
      <c r="F138" s="56">
        <f t="shared" si="21"/>
        <v>168149</v>
      </c>
      <c r="G138" s="56">
        <f t="shared" si="21"/>
        <v>35888</v>
      </c>
      <c r="H138" s="56">
        <f t="shared" si="21"/>
        <v>0</v>
      </c>
      <c r="I138" s="66"/>
      <c r="J138"/>
    </row>
    <row r="139" spans="1:10" s="2" customFormat="1" ht="50.25" customHeight="1">
      <c r="A139" s="17" t="s">
        <v>30</v>
      </c>
      <c r="B139" s="12" t="s">
        <v>33</v>
      </c>
      <c r="C139" s="47"/>
      <c r="D139" s="47"/>
      <c r="E139" s="52"/>
      <c r="F139" s="47"/>
      <c r="G139" s="47"/>
      <c r="H139" s="65"/>
      <c r="I139" s="106" t="s">
        <v>81</v>
      </c>
      <c r="J139"/>
    </row>
    <row r="140" spans="1:10" s="2" customFormat="1" ht="26.25" customHeight="1">
      <c r="A140" s="3"/>
      <c r="B140" s="6" t="s">
        <v>2</v>
      </c>
      <c r="C140" s="45">
        <v>165000</v>
      </c>
      <c r="D140" s="45">
        <v>165000</v>
      </c>
      <c r="E140" s="45">
        <f aca="true" t="shared" si="22" ref="E140:E146">F140-C140</f>
        <v>0</v>
      </c>
      <c r="F140" s="45">
        <v>165000</v>
      </c>
      <c r="G140" s="45">
        <v>165000</v>
      </c>
      <c r="H140" s="60"/>
      <c r="I140" s="104"/>
      <c r="J140"/>
    </row>
    <row r="141" spans="1:10" s="2" customFormat="1" ht="26.25" customHeight="1">
      <c r="A141" s="3"/>
      <c r="B141" s="6" t="s">
        <v>3</v>
      </c>
      <c r="C141" s="45">
        <v>671810</v>
      </c>
      <c r="D141" s="45">
        <v>521299</v>
      </c>
      <c r="E141" s="45">
        <f t="shared" si="22"/>
        <v>-67615</v>
      </c>
      <c r="F141" s="45">
        <v>604195</v>
      </c>
      <c r="G141" s="45">
        <v>466208</v>
      </c>
      <c r="H141" s="76"/>
      <c r="I141" s="104"/>
      <c r="J141"/>
    </row>
    <row r="142" spans="1:10" s="2" customFormat="1" ht="26.25" customHeight="1">
      <c r="A142" s="3"/>
      <c r="B142" s="6" t="s">
        <v>24</v>
      </c>
      <c r="C142" s="45">
        <v>21473</v>
      </c>
      <c r="D142" s="45">
        <v>19719</v>
      </c>
      <c r="E142" s="45">
        <f t="shared" si="22"/>
        <v>0</v>
      </c>
      <c r="F142" s="45">
        <v>21473</v>
      </c>
      <c r="G142" s="45">
        <v>18968</v>
      </c>
      <c r="H142" s="60"/>
      <c r="I142" s="104"/>
      <c r="J142"/>
    </row>
    <row r="143" spans="1:10" s="2" customFormat="1" ht="26.25" customHeight="1">
      <c r="A143" s="3"/>
      <c r="B143" s="6" t="s">
        <v>6</v>
      </c>
      <c r="C143" s="45">
        <v>0</v>
      </c>
      <c r="D143" s="45">
        <v>0</v>
      </c>
      <c r="E143" s="45">
        <f t="shared" si="22"/>
        <v>0</v>
      </c>
      <c r="F143" s="45">
        <v>0</v>
      </c>
      <c r="G143" s="45">
        <v>0</v>
      </c>
      <c r="H143" s="60"/>
      <c r="I143" s="104"/>
      <c r="J143"/>
    </row>
    <row r="144" spans="1:10" s="2" customFormat="1" ht="26.25" customHeight="1">
      <c r="A144" s="3"/>
      <c r="B144" s="6" t="s">
        <v>9</v>
      </c>
      <c r="C144" s="45">
        <v>79758</v>
      </c>
      <c r="D144" s="45">
        <v>31903</v>
      </c>
      <c r="E144" s="45">
        <f t="shared" si="22"/>
        <v>0</v>
      </c>
      <c r="F144" s="45">
        <v>79758</v>
      </c>
      <c r="G144" s="45">
        <v>23927</v>
      </c>
      <c r="H144" s="60"/>
      <c r="I144" s="104"/>
      <c r="J144"/>
    </row>
    <row r="145" spans="1:10" s="2" customFormat="1" ht="26.25" customHeight="1">
      <c r="A145" s="3"/>
      <c r="B145" s="6" t="s">
        <v>10</v>
      </c>
      <c r="C145" s="45">
        <v>218134</v>
      </c>
      <c r="D145" s="45">
        <v>3230</v>
      </c>
      <c r="E145" s="45">
        <f t="shared" si="22"/>
        <v>2199</v>
      </c>
      <c r="F145" s="45">
        <v>220333</v>
      </c>
      <c r="G145" s="45">
        <v>2572</v>
      </c>
      <c r="H145" s="60"/>
      <c r="I145" s="104"/>
      <c r="J145"/>
    </row>
    <row r="146" spans="1:10" s="2" customFormat="1" ht="26.25" customHeight="1" thickBot="1">
      <c r="A146" s="4"/>
      <c r="B146" s="5" t="s">
        <v>29</v>
      </c>
      <c r="C146" s="51">
        <v>6746</v>
      </c>
      <c r="D146" s="51">
        <v>0</v>
      </c>
      <c r="E146" s="45">
        <f t="shared" si="22"/>
        <v>0</v>
      </c>
      <c r="F146" s="51">
        <v>6746</v>
      </c>
      <c r="G146" s="51">
        <v>0</v>
      </c>
      <c r="H146" s="61"/>
      <c r="I146" s="104"/>
      <c r="J146"/>
    </row>
    <row r="147" spans="1:10" s="14" customFormat="1" ht="33.75" customHeight="1" thickBot="1">
      <c r="A147" s="18"/>
      <c r="B147" s="19" t="s">
        <v>34</v>
      </c>
      <c r="C147" s="46">
        <f aca="true" t="shared" si="23" ref="C147:H147">SUM(C140:C146)</f>
        <v>1162921</v>
      </c>
      <c r="D147" s="46">
        <f t="shared" si="23"/>
        <v>741151</v>
      </c>
      <c r="E147" s="46">
        <f t="shared" si="23"/>
        <v>-65416</v>
      </c>
      <c r="F147" s="46">
        <f t="shared" si="23"/>
        <v>1097505</v>
      </c>
      <c r="G147" s="46">
        <f t="shared" si="23"/>
        <v>676675</v>
      </c>
      <c r="H147" s="46">
        <f t="shared" si="23"/>
        <v>0</v>
      </c>
      <c r="I147" s="69"/>
      <c r="J147"/>
    </row>
    <row r="148" spans="1:10" s="7" customFormat="1" ht="56.25" customHeight="1">
      <c r="A148" s="17" t="s">
        <v>31</v>
      </c>
      <c r="B148" s="12" t="s">
        <v>28</v>
      </c>
      <c r="C148" s="48"/>
      <c r="D148" s="48"/>
      <c r="E148" s="52"/>
      <c r="F148" s="48"/>
      <c r="G148" s="48"/>
      <c r="H148" s="65">
        <v>7206</v>
      </c>
      <c r="I148" s="106" t="s">
        <v>72</v>
      </c>
      <c r="J148"/>
    </row>
    <row r="149" spans="1:10" s="7" customFormat="1" ht="27" customHeight="1">
      <c r="A149" s="3"/>
      <c r="B149" s="6" t="s">
        <v>71</v>
      </c>
      <c r="C149" s="45">
        <v>644</v>
      </c>
      <c r="D149" s="45">
        <v>644</v>
      </c>
      <c r="E149" s="45">
        <f aca="true" t="shared" si="24" ref="E149:E154">F149-C149</f>
        <v>0</v>
      </c>
      <c r="F149" s="45">
        <v>644</v>
      </c>
      <c r="G149" s="45">
        <v>644</v>
      </c>
      <c r="H149" s="60"/>
      <c r="I149" s="104"/>
      <c r="J149"/>
    </row>
    <row r="150" spans="1:10" s="7" customFormat="1" ht="21.75" customHeight="1">
      <c r="A150" s="3"/>
      <c r="B150" s="6" t="s">
        <v>6</v>
      </c>
      <c r="C150" s="45">
        <v>403289</v>
      </c>
      <c r="D150" s="45">
        <v>127989</v>
      </c>
      <c r="E150" s="45">
        <f t="shared" si="24"/>
        <v>26792</v>
      </c>
      <c r="F150" s="45">
        <v>430081</v>
      </c>
      <c r="G150" s="45">
        <v>154781</v>
      </c>
      <c r="H150" s="60"/>
      <c r="I150" s="104"/>
      <c r="J150"/>
    </row>
    <row r="151" spans="1:10" s="7" customFormat="1" ht="21.75" customHeight="1">
      <c r="A151" s="3"/>
      <c r="B151" s="6" t="s">
        <v>8</v>
      </c>
      <c r="C151" s="45">
        <v>46168</v>
      </c>
      <c r="D151" s="45">
        <v>21303</v>
      </c>
      <c r="E151" s="45">
        <f t="shared" si="24"/>
        <v>0</v>
      </c>
      <c r="F151" s="45">
        <v>46168</v>
      </c>
      <c r="G151" s="45">
        <v>21303</v>
      </c>
      <c r="H151" s="60"/>
      <c r="I151" s="104"/>
      <c r="J151"/>
    </row>
    <row r="152" spans="1:10" s="7" customFormat="1" ht="19.5" customHeight="1">
      <c r="A152" s="3"/>
      <c r="B152" s="6" t="s">
        <v>9</v>
      </c>
      <c r="C152" s="45">
        <v>24293</v>
      </c>
      <c r="D152" s="45">
        <v>0</v>
      </c>
      <c r="E152" s="45">
        <f t="shared" si="24"/>
        <v>52371</v>
      </c>
      <c r="F152" s="45">
        <v>76664</v>
      </c>
      <c r="G152" s="45">
        <v>43765</v>
      </c>
      <c r="H152" s="60"/>
      <c r="I152" s="104"/>
      <c r="J152"/>
    </row>
    <row r="153" spans="1:10" s="7" customFormat="1" ht="23.25" customHeight="1">
      <c r="A153" s="3"/>
      <c r="B153" s="6" t="s">
        <v>10</v>
      </c>
      <c r="C153" s="45">
        <v>200386</v>
      </c>
      <c r="D153" s="45">
        <v>8720</v>
      </c>
      <c r="E153" s="45">
        <f t="shared" si="24"/>
        <v>0</v>
      </c>
      <c r="F153" s="45">
        <v>200386</v>
      </c>
      <c r="G153" s="45">
        <v>8720</v>
      </c>
      <c r="H153" s="60"/>
      <c r="I153" s="104"/>
      <c r="J153"/>
    </row>
    <row r="154" spans="1:10" s="7" customFormat="1" ht="21.75" customHeight="1" thickBot="1">
      <c r="A154" s="4"/>
      <c r="B154" s="5" t="s">
        <v>29</v>
      </c>
      <c r="C154" s="51">
        <v>19792</v>
      </c>
      <c r="D154" s="51">
        <v>6627</v>
      </c>
      <c r="E154" s="45">
        <f t="shared" si="24"/>
        <v>0</v>
      </c>
      <c r="F154" s="51">
        <v>19792</v>
      </c>
      <c r="G154" s="51">
        <v>6627</v>
      </c>
      <c r="H154" s="61"/>
      <c r="I154" s="104"/>
      <c r="J154"/>
    </row>
    <row r="155" spans="1:10" s="14" customFormat="1" ht="33.75" customHeight="1" thickBot="1">
      <c r="A155" s="18"/>
      <c r="B155" s="19" t="s">
        <v>34</v>
      </c>
      <c r="C155" s="46">
        <f>SUM(C149:C154)</f>
        <v>694572</v>
      </c>
      <c r="D155" s="56">
        <f>SUM(D149:D154)</f>
        <v>165283</v>
      </c>
      <c r="E155" s="46">
        <f>SUM(E149:E154)</f>
        <v>79163</v>
      </c>
      <c r="F155" s="46">
        <f>SUM(F149:F154)</f>
        <v>773735</v>
      </c>
      <c r="G155" s="56">
        <f>SUM(G149:G154)</f>
        <v>235840</v>
      </c>
      <c r="H155" s="56">
        <f>H148</f>
        <v>7206</v>
      </c>
      <c r="I155" s="69"/>
      <c r="J155"/>
    </row>
    <row r="156" spans="1:9" ht="54" customHeight="1">
      <c r="A156" s="17" t="s">
        <v>54</v>
      </c>
      <c r="B156" s="12" t="s">
        <v>55</v>
      </c>
      <c r="C156" s="48"/>
      <c r="D156" s="48"/>
      <c r="E156" s="52"/>
      <c r="F156" s="48"/>
      <c r="G156" s="48"/>
      <c r="H156" s="65"/>
      <c r="I156" s="105"/>
    </row>
    <row r="157" spans="1:9" ht="28.5" customHeight="1">
      <c r="A157" s="3"/>
      <c r="B157" s="6" t="s">
        <v>2</v>
      </c>
      <c r="C157" s="45"/>
      <c r="D157" s="45"/>
      <c r="E157" s="45"/>
      <c r="F157" s="45"/>
      <c r="G157" s="45"/>
      <c r="H157" s="60"/>
      <c r="I157" s="104"/>
    </row>
    <row r="158" spans="1:9" ht="28.5" customHeight="1">
      <c r="A158" s="3"/>
      <c r="B158" s="6" t="s">
        <v>6</v>
      </c>
      <c r="C158" s="45">
        <v>12177</v>
      </c>
      <c r="D158" s="45">
        <v>6104</v>
      </c>
      <c r="E158" s="45">
        <f>F158-C158</f>
        <v>0</v>
      </c>
      <c r="F158" s="45">
        <v>12177</v>
      </c>
      <c r="G158" s="45">
        <v>6104</v>
      </c>
      <c r="H158" s="60"/>
      <c r="I158" s="104"/>
    </row>
    <row r="159" spans="1:9" ht="29.25" customHeight="1">
      <c r="A159" s="3"/>
      <c r="B159" s="6" t="s">
        <v>8</v>
      </c>
      <c r="C159" s="45">
        <v>1137</v>
      </c>
      <c r="D159" s="45"/>
      <c r="E159" s="45">
        <f>F159-C159</f>
        <v>0</v>
      </c>
      <c r="F159" s="45">
        <v>1137</v>
      </c>
      <c r="G159" s="45"/>
      <c r="H159" s="60"/>
      <c r="I159" s="104"/>
    </row>
    <row r="160" spans="1:9" ht="26.25" customHeight="1">
      <c r="A160" s="3"/>
      <c r="B160" s="6" t="s">
        <v>9</v>
      </c>
      <c r="C160" s="45">
        <v>26120</v>
      </c>
      <c r="D160" s="45">
        <v>26120</v>
      </c>
      <c r="E160" s="45">
        <f>F160-C160</f>
        <v>0</v>
      </c>
      <c r="F160" s="45">
        <v>26120</v>
      </c>
      <c r="G160" s="45">
        <v>26120</v>
      </c>
      <c r="H160" s="60"/>
      <c r="I160" s="104"/>
    </row>
    <row r="161" spans="1:9" ht="30" customHeight="1">
      <c r="A161" s="3"/>
      <c r="B161" s="6" t="s">
        <v>10</v>
      </c>
      <c r="C161" s="45">
        <v>21707</v>
      </c>
      <c r="D161" s="45">
        <v>2806</v>
      </c>
      <c r="E161" s="45">
        <f>F161-C161</f>
        <v>0</v>
      </c>
      <c r="F161" s="45">
        <v>21707</v>
      </c>
      <c r="G161" s="45">
        <v>2806</v>
      </c>
      <c r="H161" s="60"/>
      <c r="I161" s="104"/>
    </row>
    <row r="162" spans="1:9" ht="32.25" customHeight="1" thickBot="1">
      <c r="A162" s="4"/>
      <c r="B162" s="5" t="s">
        <v>29</v>
      </c>
      <c r="C162" s="51">
        <v>1823</v>
      </c>
      <c r="D162" s="51">
        <v>296</v>
      </c>
      <c r="E162" s="45">
        <f>F162-C162</f>
        <v>0</v>
      </c>
      <c r="F162" s="51">
        <v>1823</v>
      </c>
      <c r="G162" s="51">
        <v>296</v>
      </c>
      <c r="H162" s="61"/>
      <c r="I162" s="104"/>
    </row>
    <row r="163" spans="1:9" ht="27" customHeight="1" thickBot="1">
      <c r="A163" s="18"/>
      <c r="B163" s="19" t="s">
        <v>34</v>
      </c>
      <c r="C163" s="46">
        <f aca="true" t="shared" si="25" ref="C163:H163">SUM(C157:C162)</f>
        <v>62964</v>
      </c>
      <c r="D163" s="46">
        <f t="shared" si="25"/>
        <v>35326</v>
      </c>
      <c r="E163" s="46">
        <f t="shared" si="25"/>
        <v>0</v>
      </c>
      <c r="F163" s="46">
        <f t="shared" si="25"/>
        <v>62964</v>
      </c>
      <c r="G163" s="46">
        <f t="shared" si="25"/>
        <v>35326</v>
      </c>
      <c r="H163" s="56">
        <f t="shared" si="25"/>
        <v>0</v>
      </c>
      <c r="I163" s="69"/>
    </row>
    <row r="164" spans="1:10" s="15" customFormat="1" ht="46.5" customHeight="1" thickBot="1">
      <c r="A164" s="18"/>
      <c r="B164" s="19" t="s">
        <v>35</v>
      </c>
      <c r="C164" s="46">
        <f>C14+C29+C34+C42+C51+C55+C67+C79+C90+C102+C113+C125+C131+C138+C147+C155+C163</f>
        <v>50524508</v>
      </c>
      <c r="D164" s="46">
        <f>D14+D29+D34+D42+D51+D55+D67+D79+D90+D102+D113+D125+D131+D138+D147+D155+D163</f>
        <v>31621400</v>
      </c>
      <c r="E164" s="46">
        <f>E14+E29+E34+E42+E51+E55+E67+E79+E90+E102+E113+E125+E131+E138+E147+E155+E163</f>
        <v>270476</v>
      </c>
      <c r="F164" s="46">
        <f>F14+F29+F34+F42+F51+F55+F67+F79+F90+F102+F113+F125+F131+F138+F147+F155+F163</f>
        <v>50794984</v>
      </c>
      <c r="G164" s="46">
        <f>G14+G29+G34+G42+G51+G55+G67+G79+G90+G102+G113+G125+G131+G138+G147+G155+G163</f>
        <v>31510366</v>
      </c>
      <c r="H164" s="46">
        <f>H14+H29+H34+H68+H114+H125+H131+H138+H147+H155+H163</f>
        <v>247879</v>
      </c>
      <c r="I164" s="70"/>
      <c r="J164"/>
    </row>
    <row r="166" spans="3:7" ht="12.75">
      <c r="C166" s="8"/>
      <c r="D166" s="8"/>
      <c r="E166" s="8"/>
      <c r="F166" s="8"/>
      <c r="G166" s="8"/>
    </row>
  </sheetData>
  <mergeCells count="28">
    <mergeCell ref="I80:I89"/>
    <mergeCell ref="I103:I112"/>
    <mergeCell ref="I115:I124"/>
    <mergeCell ref="I126:I130"/>
    <mergeCell ref="I30:I33"/>
    <mergeCell ref="I35:I41"/>
    <mergeCell ref="I52:I54"/>
    <mergeCell ref="I69:I78"/>
    <mergeCell ref="I6:I7"/>
    <mergeCell ref="I15:I28"/>
    <mergeCell ref="I9:I13"/>
    <mergeCell ref="I156:I162"/>
    <mergeCell ref="I43:I50"/>
    <mergeCell ref="I92:I101"/>
    <mergeCell ref="I56:I66"/>
    <mergeCell ref="I139:I146"/>
    <mergeCell ref="I148:I154"/>
    <mergeCell ref="I132:I137"/>
    <mergeCell ref="B4:H4"/>
    <mergeCell ref="I2:I4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danuta_jablonska</cp:lastModifiedBy>
  <cp:lastPrinted>2005-08-10T06:29:41Z</cp:lastPrinted>
  <dcterms:created xsi:type="dcterms:W3CDTF">2000-11-14T15:34:08Z</dcterms:created>
  <dcterms:modified xsi:type="dcterms:W3CDTF">2005-08-10T06:36:42Z</dcterms:modified>
  <cp:category/>
  <cp:version/>
  <cp:contentType/>
  <cp:contentStatus/>
</cp:coreProperties>
</file>