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385" windowHeight="65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'Arkusz1'!$A$1:$U$59</definedName>
  </definedNames>
  <calcPr fullCalcOnLoad="1"/>
</workbook>
</file>

<file path=xl/sharedStrings.xml><?xml version="1.0" encoding="utf-8"?>
<sst xmlns="http://schemas.openxmlformats.org/spreadsheetml/2006/main" count="93" uniqueCount="87">
  <si>
    <t>Cel i zadania rzeczowe</t>
  </si>
  <si>
    <t>Dział</t>
  </si>
  <si>
    <t>Zakupy  środków trwałych</t>
  </si>
  <si>
    <t xml:space="preserve">i wartości niematerialnych </t>
  </si>
  <si>
    <t>i prawnych</t>
  </si>
  <si>
    <t>Inwestycje na drogach</t>
  </si>
  <si>
    <t>P.Z.D Toruń</t>
  </si>
  <si>
    <t>Wydatki budżetowe</t>
  </si>
  <si>
    <t>Zabezpieczenie bazy lokalowej</t>
  </si>
  <si>
    <t>DPS Browina</t>
  </si>
  <si>
    <t xml:space="preserve">w tysiącach złotych </t>
  </si>
  <si>
    <t>z tego :</t>
  </si>
  <si>
    <t>DPS- wszystkie</t>
  </si>
  <si>
    <t>2002-2006</t>
  </si>
  <si>
    <t>Ochrona środowiska</t>
  </si>
  <si>
    <t>i następne</t>
  </si>
  <si>
    <t xml:space="preserve">Instalacja systemu alarmowego p.poż  przyzywowego </t>
  </si>
  <si>
    <t xml:space="preserve">Inwestycje drogowe </t>
  </si>
  <si>
    <t xml:space="preserve">Razem  program  inwestycyjny </t>
  </si>
  <si>
    <t xml:space="preserve">Nazwa programu </t>
  </si>
  <si>
    <t xml:space="preserve">Jednostka realizująca zadanie </t>
  </si>
  <si>
    <t>Okres realiz.</t>
  </si>
  <si>
    <t>Nakłady łączne</t>
  </si>
  <si>
    <t xml:space="preserve">z lat </t>
  </si>
  <si>
    <t>pop.</t>
  </si>
  <si>
    <t>z lat</t>
  </si>
  <si>
    <t>i dalej</t>
  </si>
  <si>
    <t>Prace termomodernizac. - wymiana elewacji ,</t>
  </si>
  <si>
    <t>Prace termomodernizac. - wymiana elewacji , kotłownie,</t>
  </si>
  <si>
    <t xml:space="preserve">Prace termomodernizac. - wymiana elewacji , </t>
  </si>
  <si>
    <t xml:space="preserve">Montaż wind </t>
  </si>
  <si>
    <t xml:space="preserve">Program  naprawczy </t>
  </si>
  <si>
    <t>S.P</t>
  </si>
  <si>
    <t xml:space="preserve">dochodów  własnych </t>
  </si>
  <si>
    <t>z dotacji celowych ,subwencji</t>
  </si>
  <si>
    <t xml:space="preserve">Łącznie wydatki  budżetowe   powiatu  </t>
  </si>
  <si>
    <t xml:space="preserve">z lat poprzednich </t>
  </si>
  <si>
    <t>poprzedn.</t>
  </si>
  <si>
    <t>Z.Sz. w Chełmży</t>
  </si>
  <si>
    <t>F. celowe,inne</t>
  </si>
  <si>
    <t xml:space="preserve">i  podnoszenie  standardów </t>
  </si>
  <si>
    <t xml:space="preserve">z funduszy  celowych  i  strukturalnych </t>
  </si>
  <si>
    <t xml:space="preserve">Budynek  w Chełmży -ul.Szewska,  Hallera </t>
  </si>
  <si>
    <t>2006-</t>
  </si>
  <si>
    <t>F. celowe,inne-stan  w  uchwały  z  28.10.04</t>
  </si>
  <si>
    <t xml:space="preserve">zakup  licencji programów </t>
  </si>
  <si>
    <t>PCPR</t>
  </si>
  <si>
    <t xml:space="preserve"> PROGRAM INWESTYCYJNY NA LATA  2005-2007</t>
  </si>
  <si>
    <t xml:space="preserve">1.Budowa  chodników </t>
  </si>
  <si>
    <t xml:space="preserve">4.Droga Ostaszewo - Kowróz </t>
  </si>
  <si>
    <t xml:space="preserve">5.Droga Turzno -  Rogówko -  Lubicz  Dolny </t>
  </si>
  <si>
    <t xml:space="preserve"> 3.Droga Łubianka Kończewice</t>
  </si>
  <si>
    <t>PZD</t>
  </si>
  <si>
    <t>2000- 2007</t>
  </si>
  <si>
    <t>2000-2007</t>
  </si>
  <si>
    <t>2004-2007</t>
  </si>
  <si>
    <t xml:space="preserve">Placówki  opieki  społecznej  </t>
  </si>
  <si>
    <t>2005-</t>
  </si>
  <si>
    <t xml:space="preserve">rezerwa  inwestycyjna </t>
  </si>
  <si>
    <t xml:space="preserve">2. Droga  Zarośla  Cienkie </t>
  </si>
  <si>
    <t>Prace termomodernizac. - wymiana poszycia  dachowego ,docieplanie ,</t>
  </si>
  <si>
    <t xml:space="preserve">Zespół  Szkół   w  Chełmży </t>
  </si>
  <si>
    <t>zakup  samochodów i  urządzeń  dla  PZD</t>
  </si>
  <si>
    <t>2005-2008</t>
  </si>
  <si>
    <t>Budowa łącznika w Z.Sz.w Chełmży</t>
  </si>
  <si>
    <t xml:space="preserve">Budowa  zaplecza  gastronomicznego  i  internat </t>
  </si>
  <si>
    <t xml:space="preserve">Z.Sz. CKU  Gronowo </t>
  </si>
  <si>
    <t xml:space="preserve">zakup   dla  PPP  w  Chełmży </t>
  </si>
  <si>
    <t xml:space="preserve">PPP  w  Chełmży </t>
  </si>
  <si>
    <t xml:space="preserve">Zespół  Szkół .C.K.U  w  Gronowie </t>
  </si>
  <si>
    <t>801  , 854</t>
  </si>
  <si>
    <t>DPS Dobrzejewice-  nowe  pomieszczenia  mieszkalne.</t>
  </si>
  <si>
    <t xml:space="preserve">zakup  sprzętu  na  potrzeby  obrony  cywilnej </t>
  </si>
  <si>
    <t xml:space="preserve">zakup   samochody  8 osobowego  </t>
  </si>
  <si>
    <t xml:space="preserve">Z.Sz CKU  Gronowo </t>
  </si>
  <si>
    <t>DPS  W.Dobrzejewice</t>
  </si>
  <si>
    <t>zakup sprzętu  inf. licencji programów ,serwera</t>
  </si>
  <si>
    <t>S.P.</t>
  </si>
  <si>
    <t xml:space="preserve">wyposażenie , garaż </t>
  </si>
  <si>
    <t>DPS  Pigża</t>
  </si>
  <si>
    <t xml:space="preserve">z dnia 9.02.2005 w  sprawie   Budżetu Powiatu Toruńskiego na rok 2005 </t>
  </si>
  <si>
    <t xml:space="preserve">zakup  samochodu  służbowego </t>
  </si>
  <si>
    <t xml:space="preserve">PUP </t>
  </si>
  <si>
    <t xml:space="preserve">monitoring </t>
  </si>
  <si>
    <t xml:space="preserve">Z.Sz.S. w Chełmży </t>
  </si>
  <si>
    <t>Załącznik nr 16 do Uchwały Nr XX/133/05 Rady  Powiatu Toruńskiego</t>
  </si>
  <si>
    <t xml:space="preserve">zmiana  na  dzień  23.03.2005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</si>
</sst>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4">
    <font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6"/>
      <name val="Arial CE"/>
      <family val="2"/>
    </font>
    <font>
      <b/>
      <sz val="11"/>
      <name val="Arial CE"/>
      <family val="0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3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" fontId="3" fillId="0" borderId="2" xfId="0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1" fontId="6" fillId="0" borderId="3" xfId="0" applyNumberFormat="1" applyFont="1" applyBorder="1" applyAlignment="1">
      <alignment wrapText="1"/>
    </xf>
    <xf numFmtId="1" fontId="3" fillId="0" borderId="3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3" fillId="0" borderId="7" xfId="0" applyNumberFormat="1" applyFont="1" applyBorder="1" applyAlignment="1">
      <alignment/>
    </xf>
    <xf numFmtId="164" fontId="2" fillId="0" borderId="6" xfId="0" applyNumberFormat="1" applyFont="1" applyBorder="1" applyAlignment="1">
      <alignment wrapText="1"/>
    </xf>
    <xf numFmtId="164" fontId="4" fillId="0" borderId="6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 shrinkToFit="1"/>
    </xf>
    <xf numFmtId="164" fontId="2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/>
    </xf>
    <xf numFmtId="1" fontId="2" fillId="0" borderId="3" xfId="0" applyNumberFormat="1" applyFont="1" applyBorder="1" applyAlignment="1">
      <alignment shrinkToFit="1"/>
    </xf>
    <xf numFmtId="164" fontId="7" fillId="0" borderId="8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1" fontId="6" fillId="0" borderId="8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 wrapText="1"/>
    </xf>
    <xf numFmtId="2" fontId="6" fillId="0" borderId="3" xfId="0" applyNumberFormat="1" applyFont="1" applyBorder="1" applyAlignment="1">
      <alignment/>
    </xf>
    <xf numFmtId="1" fontId="2" fillId="0" borderId="0" xfId="0" applyNumberFormat="1" applyFont="1" applyBorder="1" applyAlignment="1">
      <alignment shrinkToFit="1"/>
    </xf>
    <xf numFmtId="2" fontId="6" fillId="0" borderId="3" xfId="0" applyNumberFormat="1" applyFont="1" applyBorder="1" applyAlignment="1">
      <alignment shrinkToFit="1"/>
    </xf>
    <xf numFmtId="164" fontId="2" fillId="0" borderId="4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164" fontId="3" fillId="0" borderId="4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2" xfId="0" applyNumberFormat="1" applyFont="1" applyBorder="1" applyAlignment="1">
      <alignment wrapText="1"/>
    </xf>
    <xf numFmtId="1" fontId="6" fillId="0" borderId="0" xfId="0" applyNumberFormat="1" applyFont="1" applyAlignment="1">
      <alignment wrapText="1"/>
    </xf>
    <xf numFmtId="1" fontId="6" fillId="0" borderId="8" xfId="0" applyNumberFormat="1" applyFont="1" applyBorder="1" applyAlignment="1">
      <alignment wrapText="1"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Alignment="1">
      <alignment horizontal="left" wrapText="1"/>
    </xf>
    <xf numFmtId="1" fontId="3" fillId="0" borderId="0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shrinkToFit="1"/>
    </xf>
    <xf numFmtId="164" fontId="3" fillId="0" borderId="1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6" fillId="0" borderId="8" xfId="0" applyNumberFormat="1" applyFont="1" applyBorder="1" applyAlignment="1">
      <alignment wrapText="1"/>
    </xf>
    <xf numFmtId="164" fontId="6" fillId="0" borderId="0" xfId="0" applyNumberFormat="1" applyFont="1" applyAlignment="1">
      <alignment shrinkToFit="1"/>
    </xf>
    <xf numFmtId="164" fontId="3" fillId="0" borderId="9" xfId="0" applyNumberFormat="1" applyFont="1" applyBorder="1" applyAlignment="1">
      <alignment shrinkToFit="1"/>
    </xf>
    <xf numFmtId="164" fontId="6" fillId="0" borderId="9" xfId="0" applyNumberFormat="1" applyFont="1" applyBorder="1" applyAlignment="1">
      <alignment shrinkToFit="1"/>
    </xf>
    <xf numFmtId="1" fontId="2" fillId="0" borderId="0" xfId="0" applyNumberFormat="1" applyFont="1" applyFill="1" applyBorder="1" applyAlignment="1">
      <alignment shrinkToFit="1"/>
    </xf>
    <xf numFmtId="1" fontId="2" fillId="0" borderId="1" xfId="0" applyNumberFormat="1" applyFont="1" applyFill="1" applyBorder="1" applyAlignment="1">
      <alignment shrinkToFit="1"/>
    </xf>
    <xf numFmtId="1" fontId="2" fillId="0" borderId="4" xfId="0" applyNumberFormat="1" applyFont="1" applyBorder="1" applyAlignment="1">
      <alignment shrinkToFit="1"/>
    </xf>
    <xf numFmtId="1" fontId="3" fillId="0" borderId="5" xfId="0" applyNumberFormat="1" applyFont="1" applyBorder="1" applyAlignment="1">
      <alignment shrinkToFit="1"/>
    </xf>
    <xf numFmtId="164" fontId="6" fillId="0" borderId="3" xfId="0" applyNumberFormat="1" applyFont="1" applyBorder="1" applyAlignment="1">
      <alignment shrinkToFit="1"/>
    </xf>
    <xf numFmtId="1" fontId="4" fillId="0" borderId="3" xfId="0" applyNumberFormat="1" applyFont="1" applyBorder="1" applyAlignment="1">
      <alignment shrinkToFit="1"/>
    </xf>
    <xf numFmtId="1" fontId="3" fillId="0" borderId="3" xfId="0" applyNumberFormat="1" applyFont="1" applyBorder="1" applyAlignment="1">
      <alignment shrinkToFit="1"/>
    </xf>
    <xf numFmtId="164" fontId="2" fillId="0" borderId="3" xfId="0" applyNumberFormat="1" applyFont="1" applyBorder="1" applyAlignment="1">
      <alignment shrinkToFit="1"/>
    </xf>
    <xf numFmtId="1" fontId="2" fillId="0" borderId="0" xfId="0" applyNumberFormat="1" applyFont="1" applyAlignment="1">
      <alignment shrinkToFit="1"/>
    </xf>
    <xf numFmtId="1" fontId="6" fillId="0" borderId="0" xfId="0" applyNumberFormat="1" applyFont="1" applyAlignment="1">
      <alignment shrinkToFit="1"/>
    </xf>
    <xf numFmtId="164" fontId="7" fillId="0" borderId="0" xfId="0" applyNumberFormat="1" applyFont="1" applyAlignment="1">
      <alignment shrinkToFit="1"/>
    </xf>
    <xf numFmtId="164" fontId="6" fillId="0" borderId="0" xfId="0" applyNumberFormat="1" applyFont="1" applyBorder="1" applyAlignment="1">
      <alignment shrinkToFit="1"/>
    </xf>
    <xf numFmtId="164" fontId="3" fillId="0" borderId="6" xfId="0" applyNumberFormat="1" applyFont="1" applyBorder="1" applyAlignment="1">
      <alignment/>
    </xf>
    <xf numFmtId="164" fontId="3" fillId="0" borderId="0" xfId="0" applyNumberFormat="1" applyFont="1" applyAlignment="1">
      <alignment shrinkToFit="1"/>
    </xf>
    <xf numFmtId="164" fontId="2" fillId="0" borderId="0" xfId="0" applyNumberFormat="1" applyFont="1" applyBorder="1" applyAlignment="1">
      <alignment shrinkToFit="1"/>
    </xf>
    <xf numFmtId="1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wrapText="1"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" fontId="3" fillId="0" borderId="10" xfId="0" applyNumberFormat="1" applyFont="1" applyBorder="1" applyAlignment="1">
      <alignment horizontal="left"/>
    </xf>
    <xf numFmtId="1" fontId="6" fillId="0" borderId="14" xfId="0" applyNumberFormat="1" applyFont="1" applyBorder="1" applyAlignment="1">
      <alignment shrinkToFit="1"/>
    </xf>
    <xf numFmtId="164" fontId="6" fillId="0" borderId="8" xfId="0" applyNumberFormat="1" applyFont="1" applyBorder="1" applyAlignment="1">
      <alignment shrinkToFit="1"/>
    </xf>
    <xf numFmtId="164" fontId="2" fillId="0" borderId="6" xfId="0" applyNumberFormat="1" applyFont="1" applyBorder="1" applyAlignment="1">
      <alignment shrinkToFit="1"/>
    </xf>
    <xf numFmtId="164" fontId="2" fillId="0" borderId="0" xfId="0" applyNumberFormat="1" applyFont="1" applyAlignment="1">
      <alignment shrinkToFit="1"/>
    </xf>
    <xf numFmtId="1" fontId="6" fillId="0" borderId="0" xfId="0" applyNumberFormat="1" applyFont="1" applyAlignment="1">
      <alignment wrapText="1"/>
    </xf>
    <xf numFmtId="1" fontId="6" fillId="2" borderId="0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164" fontId="3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 wrapText="1"/>
    </xf>
    <xf numFmtId="1" fontId="3" fillId="2" borderId="11" xfId="0" applyNumberFormat="1" applyFont="1" applyFill="1" applyBorder="1" applyAlignment="1">
      <alignment/>
    </xf>
    <xf numFmtId="164" fontId="3" fillId="2" borderId="12" xfId="0" applyNumberFormat="1" applyFont="1" applyFill="1" applyBorder="1" applyAlignment="1">
      <alignment/>
    </xf>
    <xf numFmtId="165" fontId="3" fillId="2" borderId="12" xfId="0" applyNumberFormat="1" applyFont="1" applyFill="1" applyBorder="1" applyAlignment="1">
      <alignment wrapText="1"/>
    </xf>
    <xf numFmtId="165" fontId="3" fillId="2" borderId="12" xfId="0" applyNumberFormat="1" applyFont="1" applyFill="1" applyBorder="1" applyAlignment="1">
      <alignment shrinkToFit="1"/>
    </xf>
    <xf numFmtId="164" fontId="3" fillId="2" borderId="12" xfId="0" applyNumberFormat="1" applyFont="1" applyFill="1" applyBorder="1" applyAlignment="1">
      <alignment shrinkToFit="1"/>
    </xf>
    <xf numFmtId="165" fontId="3" fillId="2" borderId="12" xfId="0" applyNumberFormat="1" applyFont="1" applyFill="1" applyBorder="1" applyAlignment="1">
      <alignment/>
    </xf>
    <xf numFmtId="164" fontId="6" fillId="2" borderId="12" xfId="0" applyNumberFormat="1" applyFont="1" applyFill="1" applyBorder="1" applyAlignment="1">
      <alignment/>
    </xf>
    <xf numFmtId="164" fontId="6" fillId="2" borderId="13" xfId="0" applyNumberFormat="1" applyFont="1" applyFill="1" applyBorder="1" applyAlignment="1">
      <alignment shrinkToFit="1"/>
    </xf>
    <xf numFmtId="2" fontId="6" fillId="0" borderId="0" xfId="0" applyNumberFormat="1" applyFont="1" applyAlignment="1">
      <alignment shrinkToFit="1"/>
    </xf>
    <xf numFmtId="165" fontId="6" fillId="2" borderId="0" xfId="0" applyNumberFormat="1" applyFont="1" applyFill="1" applyAlignment="1">
      <alignment shrinkToFit="1"/>
    </xf>
    <xf numFmtId="165" fontId="3" fillId="2" borderId="0" xfId="0" applyNumberFormat="1" applyFont="1" applyFill="1" applyAlignment="1">
      <alignment shrinkToFit="1"/>
    </xf>
    <xf numFmtId="165" fontId="6" fillId="2" borderId="8" xfId="0" applyNumberFormat="1" applyFont="1" applyFill="1" applyBorder="1" applyAlignment="1">
      <alignment shrinkToFit="1"/>
    </xf>
    <xf numFmtId="164" fontId="9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11" fillId="0" borderId="0" xfId="0" applyNumberFormat="1" applyFont="1" applyAlignment="1">
      <alignment wrapText="1"/>
    </xf>
    <xf numFmtId="1" fontId="3" fillId="2" borderId="2" xfId="0" applyNumberFormat="1" applyFont="1" applyFill="1" applyBorder="1" applyAlignment="1">
      <alignment/>
    </xf>
    <xf numFmtId="165" fontId="2" fillId="0" borderId="6" xfId="0" applyNumberFormat="1" applyFont="1" applyBorder="1" applyAlignment="1">
      <alignment shrinkToFit="1"/>
    </xf>
    <xf numFmtId="1" fontId="2" fillId="2" borderId="0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/>
    </xf>
    <xf numFmtId="164" fontId="2" fillId="2" borderId="0" xfId="0" applyNumberFormat="1" applyFont="1" applyFill="1" applyAlignment="1">
      <alignment/>
    </xf>
    <xf numFmtId="164" fontId="2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/>
    </xf>
    <xf numFmtId="164" fontId="6" fillId="2" borderId="3" xfId="0" applyNumberFormat="1" applyFont="1" applyFill="1" applyBorder="1" applyAlignment="1">
      <alignment shrinkToFit="1"/>
    </xf>
    <xf numFmtId="164" fontId="6" fillId="2" borderId="0" xfId="0" applyNumberFormat="1" applyFont="1" applyFill="1" applyBorder="1" applyAlignment="1">
      <alignment shrinkToFit="1"/>
    </xf>
    <xf numFmtId="165" fontId="2" fillId="2" borderId="0" xfId="0" applyNumberFormat="1" applyFont="1" applyFill="1" applyAlignment="1">
      <alignment shrinkToFit="1"/>
    </xf>
    <xf numFmtId="2" fontId="6" fillId="2" borderId="0" xfId="0" applyNumberFormat="1" applyFont="1" applyFill="1" applyAlignment="1">
      <alignment shrinkToFit="1"/>
    </xf>
    <xf numFmtId="2" fontId="6" fillId="2" borderId="8" xfId="0" applyNumberFormat="1" applyFont="1" applyFill="1" applyBorder="1" applyAlignment="1">
      <alignment shrinkToFit="1"/>
    </xf>
    <xf numFmtId="1" fontId="2" fillId="2" borderId="0" xfId="0" applyNumberFormat="1" applyFont="1" applyFill="1" applyBorder="1" applyAlignment="1">
      <alignment shrinkToFit="1"/>
    </xf>
    <xf numFmtId="165" fontId="2" fillId="2" borderId="0" xfId="0" applyNumberFormat="1" applyFont="1" applyFill="1" applyAlignment="1">
      <alignment/>
    </xf>
    <xf numFmtId="164" fontId="6" fillId="2" borderId="8" xfId="0" applyNumberFormat="1" applyFont="1" applyFill="1" applyBorder="1" applyAlignment="1">
      <alignment shrinkToFit="1"/>
    </xf>
    <xf numFmtId="164" fontId="2" fillId="0" borderId="12" xfId="0" applyNumberFormat="1" applyFont="1" applyBorder="1" applyAlignment="1">
      <alignment shrinkToFit="1"/>
    </xf>
    <xf numFmtId="164" fontId="2" fillId="2" borderId="0" xfId="0" applyNumberFormat="1" applyFont="1" applyFill="1" applyBorder="1" applyAlignment="1">
      <alignment shrinkToFit="1"/>
    </xf>
    <xf numFmtId="164" fontId="2" fillId="2" borderId="6" xfId="0" applyNumberFormat="1" applyFont="1" applyFill="1" applyBorder="1" applyAlignment="1">
      <alignment shrinkToFit="1"/>
    </xf>
    <xf numFmtId="164" fontId="6" fillId="0" borderId="0" xfId="0" applyNumberFormat="1" applyFont="1" applyFill="1" applyBorder="1" applyAlignment="1">
      <alignment shrinkToFit="1"/>
    </xf>
    <xf numFmtId="164" fontId="2" fillId="2" borderId="0" xfId="0" applyNumberFormat="1" applyFont="1" applyFill="1" applyAlignment="1">
      <alignment shrinkToFit="1"/>
    </xf>
    <xf numFmtId="164" fontId="6" fillId="0" borderId="3" xfId="0" applyNumberFormat="1" applyFont="1" applyFill="1" applyBorder="1" applyAlignment="1">
      <alignment shrinkToFit="1"/>
    </xf>
    <xf numFmtId="1" fontId="4" fillId="0" borderId="15" xfId="0" applyNumberFormat="1" applyFont="1" applyBorder="1" applyAlignment="1">
      <alignment shrinkToFit="1"/>
    </xf>
    <xf numFmtId="164" fontId="6" fillId="0" borderId="12" xfId="0" applyNumberFormat="1" applyFont="1" applyFill="1" applyBorder="1" applyAlignment="1">
      <alignment shrinkToFit="1"/>
    </xf>
    <xf numFmtId="164" fontId="6" fillId="2" borderId="12" xfId="0" applyNumberFormat="1" applyFont="1" applyFill="1" applyBorder="1" applyAlignment="1">
      <alignment shrinkToFit="1"/>
    </xf>
    <xf numFmtId="164" fontId="9" fillId="0" borderId="3" xfId="0" applyNumberFormat="1" applyFont="1" applyBorder="1" applyAlignment="1">
      <alignment/>
    </xf>
    <xf numFmtId="1" fontId="3" fillId="0" borderId="0" xfId="0" applyNumberFormat="1" applyFont="1" applyBorder="1" applyAlignment="1">
      <alignment wrapText="1"/>
    </xf>
    <xf numFmtId="2" fontId="2" fillId="0" borderId="3" xfId="0" applyNumberFormat="1" applyFont="1" applyBorder="1" applyAlignment="1">
      <alignment/>
    </xf>
    <xf numFmtId="2" fontId="3" fillId="0" borderId="0" xfId="0" applyNumberFormat="1" applyFont="1" applyAlignment="1">
      <alignment wrapText="1"/>
    </xf>
    <xf numFmtId="2" fontId="3" fillId="0" borderId="3" xfId="0" applyNumberFormat="1" applyFont="1" applyBorder="1" applyAlignment="1">
      <alignment shrinkToFit="1"/>
    </xf>
    <xf numFmtId="1" fontId="6" fillId="0" borderId="1" xfId="0" applyNumberFormat="1" applyFont="1" applyFill="1" applyBorder="1" applyAlignment="1">
      <alignment/>
    </xf>
    <xf numFmtId="2" fontId="3" fillId="0" borderId="16" xfId="0" applyNumberFormat="1" applyFont="1" applyBorder="1" applyAlignment="1">
      <alignment horizontal="center" wrapText="1" shrinkToFit="1"/>
    </xf>
    <xf numFmtId="2" fontId="3" fillId="0" borderId="12" xfId="0" applyNumberFormat="1" applyFont="1" applyBorder="1" applyAlignment="1">
      <alignment horizontal="center" wrapText="1" shrinkToFit="1"/>
    </xf>
    <xf numFmtId="2" fontId="3" fillId="0" borderId="13" xfId="0" applyNumberFormat="1" applyFont="1" applyBorder="1" applyAlignment="1">
      <alignment horizontal="center" wrapText="1" shrinkToFit="1"/>
    </xf>
    <xf numFmtId="164" fontId="3" fillId="0" borderId="17" xfId="0" applyNumberFormat="1" applyFont="1" applyBorder="1" applyAlignment="1">
      <alignment horizontal="center" wrapText="1"/>
    </xf>
    <xf numFmtId="164" fontId="3" fillId="0" borderId="18" xfId="0" applyNumberFormat="1" applyFont="1" applyBorder="1" applyAlignment="1">
      <alignment horizontal="center" wrapText="1"/>
    </xf>
    <xf numFmtId="164" fontId="3" fillId="0" borderId="15" xfId="0" applyNumberFormat="1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shrinkToFit="1"/>
    </xf>
    <xf numFmtId="164" fontId="6" fillId="0" borderId="2" xfId="0" applyNumberFormat="1" applyFont="1" applyBorder="1" applyAlignment="1">
      <alignment horizontal="center" shrinkToFit="1"/>
    </xf>
    <xf numFmtId="164" fontId="6" fillId="0" borderId="5" xfId="0" applyNumberFormat="1" applyFont="1" applyBorder="1" applyAlignment="1">
      <alignment horizontal="center" shrinkToFit="1"/>
    </xf>
    <xf numFmtId="164" fontId="6" fillId="0" borderId="17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 wrapText="1" shrinkToFit="1"/>
    </xf>
    <xf numFmtId="2" fontId="3" fillId="0" borderId="6" xfId="0" applyNumberFormat="1" applyFont="1" applyBorder="1" applyAlignment="1">
      <alignment horizontal="center" wrapText="1" shrinkToFit="1"/>
    </xf>
    <xf numFmtId="2" fontId="3" fillId="0" borderId="10" xfId="0" applyNumberFormat="1" applyFont="1" applyBorder="1" applyAlignment="1">
      <alignment horizontal="center" wrapText="1" shrinkToFit="1"/>
    </xf>
    <xf numFmtId="164" fontId="7" fillId="0" borderId="18" xfId="0" applyNumberFormat="1" applyFont="1" applyBorder="1" applyAlignment="1">
      <alignment horizontal="center" wrapText="1"/>
    </xf>
    <xf numFmtId="164" fontId="7" fillId="0" borderId="15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 wrapText="1"/>
    </xf>
    <xf numFmtId="1" fontId="3" fillId="2" borderId="16" xfId="0" applyNumberFormat="1" applyFont="1" applyFill="1" applyBorder="1" applyAlignment="1">
      <alignment horizontal="center" shrinkToFit="1"/>
    </xf>
    <xf numFmtId="1" fontId="3" fillId="2" borderId="13" xfId="0" applyNumberFormat="1" applyFont="1" applyFill="1" applyBorder="1" applyAlignment="1">
      <alignment horizontal="center" shrinkToFit="1"/>
    </xf>
    <xf numFmtId="1" fontId="3" fillId="0" borderId="16" xfId="0" applyNumberFormat="1" applyFont="1" applyBorder="1" applyAlignment="1">
      <alignment horizontal="center" shrinkToFit="1"/>
    </xf>
    <xf numFmtId="1" fontId="3" fillId="0" borderId="13" xfId="0" applyNumberFormat="1" applyFont="1" applyBorder="1" applyAlignment="1">
      <alignment horizontal="center" shrinkToFit="1"/>
    </xf>
    <xf numFmtId="164" fontId="3" fillId="0" borderId="17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workbookViewId="0" topLeftCell="A1">
      <selection activeCell="B7" sqref="B7:F10"/>
    </sheetView>
  </sheetViews>
  <sheetFormatPr defaultColWidth="9.00390625" defaultRowHeight="12.75"/>
  <cols>
    <col min="1" max="1" width="1.875" style="9" customWidth="1"/>
    <col min="2" max="2" width="15.00390625" style="17" customWidth="1"/>
    <col min="3" max="3" width="8.75390625" style="4" customWidth="1"/>
    <col min="4" max="4" width="3.875" style="6" customWidth="1"/>
    <col min="5" max="5" width="5.125" style="19" customWidth="1"/>
    <col min="6" max="6" width="6.625" style="4" customWidth="1"/>
    <col min="7" max="7" width="5.75390625" style="1" customWidth="1"/>
    <col min="8" max="8" width="5.375" style="1" customWidth="1"/>
    <col min="9" max="9" width="4.00390625" style="1" customWidth="1"/>
    <col min="10" max="10" width="5.625" style="1" customWidth="1"/>
    <col min="11" max="11" width="3.375" style="1" customWidth="1"/>
    <col min="12" max="12" width="4.375" style="1" customWidth="1"/>
    <col min="13" max="13" width="5.375" style="1" customWidth="1"/>
    <col min="14" max="14" width="3.875" style="99" customWidth="1"/>
    <col min="15" max="15" width="7.00390625" style="4" customWidth="1"/>
    <col min="16" max="16" width="9.125" style="4" bestFit="1" customWidth="1"/>
    <col min="17" max="17" width="7.25390625" style="4" customWidth="1"/>
    <col min="18" max="18" width="5.375" style="6" customWidth="1"/>
    <col min="19" max="19" width="8.00390625" style="75" bestFit="1" customWidth="1"/>
    <col min="20" max="20" width="6.375" style="4" customWidth="1"/>
    <col min="21" max="21" width="4.375" style="28" customWidth="1"/>
    <col min="22" max="16384" width="9.125" style="10" customWidth="1"/>
  </cols>
  <sheetData>
    <row r="1" spans="1:21" ht="15">
      <c r="A1" s="58"/>
      <c r="B1" s="85"/>
      <c r="C1" s="59"/>
      <c r="D1" s="60"/>
      <c r="E1" s="80" t="s">
        <v>85</v>
      </c>
      <c r="F1" s="59"/>
      <c r="G1" s="61"/>
      <c r="H1" s="61"/>
      <c r="I1" s="61"/>
      <c r="J1" s="61"/>
      <c r="K1" s="61"/>
      <c r="L1" s="61"/>
      <c r="M1" s="61"/>
      <c r="N1" s="91"/>
      <c r="O1" s="59"/>
      <c r="P1" s="59"/>
      <c r="Q1" s="59"/>
      <c r="R1" s="60"/>
      <c r="S1" s="73"/>
      <c r="T1" s="59"/>
      <c r="U1" s="62"/>
    </row>
    <row r="2" spans="1:21" ht="15">
      <c r="A2" s="58"/>
      <c r="B2" s="85"/>
      <c r="C2" s="59"/>
      <c r="D2" s="60"/>
      <c r="E2" s="80" t="s">
        <v>80</v>
      </c>
      <c r="F2" s="59"/>
      <c r="G2" s="61"/>
      <c r="H2" s="61"/>
      <c r="I2" s="61"/>
      <c r="J2" s="61"/>
      <c r="K2" s="61"/>
      <c r="L2" s="61"/>
      <c r="M2" s="61"/>
      <c r="N2" s="91"/>
      <c r="O2" s="59"/>
      <c r="P2" s="59"/>
      <c r="Q2" s="59"/>
      <c r="R2" s="60"/>
      <c r="S2" s="73"/>
      <c r="T2" s="59"/>
      <c r="U2" s="62"/>
    </row>
    <row r="3" spans="1:21" ht="15.75">
      <c r="A3" s="58"/>
      <c r="B3" s="85"/>
      <c r="C3" s="63" t="s">
        <v>47</v>
      </c>
      <c r="D3" s="60"/>
      <c r="E3" s="76"/>
      <c r="F3" s="59"/>
      <c r="G3" s="61"/>
      <c r="H3" s="61"/>
      <c r="I3" s="61"/>
      <c r="J3" s="61"/>
      <c r="K3" s="61"/>
      <c r="L3" s="61"/>
      <c r="M3" s="61"/>
      <c r="N3" s="91"/>
      <c r="O3" s="59"/>
      <c r="P3" s="59"/>
      <c r="Q3" s="59"/>
      <c r="R3" s="60"/>
      <c r="S3" s="73"/>
      <c r="T3" s="59"/>
      <c r="U3" s="62"/>
    </row>
    <row r="4" spans="1:21" ht="15">
      <c r="A4" s="58"/>
      <c r="B4" s="85"/>
      <c r="C4" s="59" t="s">
        <v>10</v>
      </c>
      <c r="D4" s="60"/>
      <c r="E4" s="76"/>
      <c r="F4" s="59"/>
      <c r="G4" s="61"/>
      <c r="H4" s="61"/>
      <c r="I4" s="61"/>
      <c r="J4" s="61"/>
      <c r="K4" s="61"/>
      <c r="L4" s="61"/>
      <c r="M4" s="61"/>
      <c r="N4" s="91"/>
      <c r="O4" s="59"/>
      <c r="P4" s="59"/>
      <c r="Q4" s="59"/>
      <c r="R4" s="60"/>
      <c r="S4" s="73"/>
      <c r="T4" s="59"/>
      <c r="U4" s="62"/>
    </row>
    <row r="5" spans="1:21" ht="15">
      <c r="A5" s="68"/>
      <c r="B5" s="86"/>
      <c r="C5" s="69"/>
      <c r="D5" s="70"/>
      <c r="E5" s="167" t="s">
        <v>86</v>
      </c>
      <c r="F5" s="69"/>
      <c r="G5" s="71"/>
      <c r="H5" s="71"/>
      <c r="I5" s="71"/>
      <c r="J5" s="71"/>
      <c r="K5" s="71"/>
      <c r="L5" s="71"/>
      <c r="M5" s="71"/>
      <c r="N5" s="92"/>
      <c r="O5" s="69"/>
      <c r="P5" s="69"/>
      <c r="Q5" s="69"/>
      <c r="R5" s="70"/>
      <c r="S5" s="74"/>
      <c r="T5" s="69"/>
      <c r="U5" s="72"/>
    </row>
    <row r="6" spans="1:21" s="11" customFormat="1" ht="33.75" customHeight="1">
      <c r="A6" s="3"/>
      <c r="B6" s="64" t="s">
        <v>0</v>
      </c>
      <c r="C6" s="64" t="s">
        <v>20</v>
      </c>
      <c r="D6" s="7" t="s">
        <v>1</v>
      </c>
      <c r="E6" s="65" t="s">
        <v>21</v>
      </c>
      <c r="F6" s="66" t="s">
        <v>22</v>
      </c>
      <c r="G6" s="67" t="s">
        <v>7</v>
      </c>
      <c r="H6" s="67"/>
      <c r="I6" s="67"/>
      <c r="J6" s="57"/>
      <c r="K6" s="67" t="s">
        <v>7</v>
      </c>
      <c r="L6" s="67"/>
      <c r="M6" s="67"/>
      <c r="N6" s="93"/>
      <c r="O6" s="174" t="s">
        <v>35</v>
      </c>
      <c r="P6" s="175"/>
      <c r="Q6" s="175"/>
      <c r="R6" s="176"/>
      <c r="S6" s="183" t="s">
        <v>44</v>
      </c>
      <c r="T6" s="183" t="s">
        <v>39</v>
      </c>
      <c r="U6" s="168" t="s">
        <v>39</v>
      </c>
    </row>
    <row r="7" spans="1:21" s="11" customFormat="1" ht="32.25" customHeight="1">
      <c r="A7" s="16"/>
      <c r="B7" s="186" t="s">
        <v>19</v>
      </c>
      <c r="C7" s="186"/>
      <c r="D7" s="186"/>
      <c r="E7" s="186"/>
      <c r="F7" s="187"/>
      <c r="G7" s="196" t="s">
        <v>34</v>
      </c>
      <c r="H7" s="197"/>
      <c r="I7" s="197"/>
      <c r="J7" s="198"/>
      <c r="K7" s="171" t="s">
        <v>41</v>
      </c>
      <c r="L7" s="172"/>
      <c r="M7" s="172"/>
      <c r="N7" s="173"/>
      <c r="O7" s="177"/>
      <c r="P7" s="178"/>
      <c r="Q7" s="178"/>
      <c r="R7" s="179"/>
      <c r="S7" s="184"/>
      <c r="T7" s="184"/>
      <c r="U7" s="169"/>
    </row>
    <row r="8" spans="1:21" s="11" customFormat="1" ht="15">
      <c r="A8" s="16"/>
      <c r="B8" s="188"/>
      <c r="C8" s="188"/>
      <c r="D8" s="188"/>
      <c r="E8" s="188"/>
      <c r="F8" s="189"/>
      <c r="G8" s="199" t="s">
        <v>33</v>
      </c>
      <c r="H8" s="200"/>
      <c r="I8" s="200"/>
      <c r="J8" s="201"/>
      <c r="K8" s="84"/>
      <c r="L8" s="67"/>
      <c r="M8" s="67"/>
      <c r="N8" s="93"/>
      <c r="O8" s="180"/>
      <c r="P8" s="181"/>
      <c r="Q8" s="181"/>
      <c r="R8" s="182"/>
      <c r="S8" s="185"/>
      <c r="T8" s="185"/>
      <c r="U8" s="170"/>
    </row>
    <row r="9" spans="1:21" s="24" customFormat="1" ht="15">
      <c r="A9" s="23"/>
      <c r="B9" s="188"/>
      <c r="C9" s="188"/>
      <c r="D9" s="188"/>
      <c r="E9" s="188"/>
      <c r="F9" s="189"/>
      <c r="G9" s="38" t="s">
        <v>23</v>
      </c>
      <c r="H9" s="140">
        <v>2005</v>
      </c>
      <c r="I9" s="55">
        <v>2006</v>
      </c>
      <c r="J9" s="43">
        <v>2007</v>
      </c>
      <c r="K9" s="14" t="s">
        <v>23</v>
      </c>
      <c r="L9" s="150">
        <v>2005</v>
      </c>
      <c r="M9" s="55">
        <v>2006</v>
      </c>
      <c r="N9" s="47">
        <v>2007</v>
      </c>
      <c r="O9" s="82" t="s">
        <v>25</v>
      </c>
      <c r="P9" s="118">
        <v>2005</v>
      </c>
      <c r="Q9" s="15">
        <v>2006</v>
      </c>
      <c r="R9" s="30">
        <v>2007</v>
      </c>
      <c r="S9" s="194" t="s">
        <v>36</v>
      </c>
      <c r="T9" s="192">
        <v>2005</v>
      </c>
      <c r="U9" s="83" t="s">
        <v>43</v>
      </c>
    </row>
    <row r="10" spans="1:21" s="27" customFormat="1" ht="15">
      <c r="A10" s="25"/>
      <c r="B10" s="190"/>
      <c r="C10" s="190"/>
      <c r="D10" s="190"/>
      <c r="E10" s="190"/>
      <c r="F10" s="191"/>
      <c r="G10" s="112" t="s">
        <v>37</v>
      </c>
      <c r="H10" s="141"/>
      <c r="I10" s="26"/>
      <c r="J10" s="44" t="s">
        <v>15</v>
      </c>
      <c r="K10" s="26" t="s">
        <v>24</v>
      </c>
      <c r="L10" s="141"/>
      <c r="M10" s="26"/>
      <c r="N10" s="44"/>
      <c r="O10" s="7" t="s">
        <v>37</v>
      </c>
      <c r="P10" s="119"/>
      <c r="Q10" s="7"/>
      <c r="R10" s="31"/>
      <c r="S10" s="195"/>
      <c r="T10" s="193"/>
      <c r="U10" s="31" t="s">
        <v>26</v>
      </c>
    </row>
    <row r="11" spans="1:21" s="6" customFormat="1" ht="11.25">
      <c r="A11" s="29"/>
      <c r="B11" s="77"/>
      <c r="C11" s="29">
        <v>1</v>
      </c>
      <c r="D11" s="29">
        <v>2</v>
      </c>
      <c r="E11" s="77">
        <v>3</v>
      </c>
      <c r="F11" s="29">
        <v>4</v>
      </c>
      <c r="G11" s="39">
        <v>5</v>
      </c>
      <c r="H11" s="138">
        <v>6</v>
      </c>
      <c r="I11" s="29">
        <v>7</v>
      </c>
      <c r="J11" s="32">
        <v>8</v>
      </c>
      <c r="K11" s="29">
        <v>9</v>
      </c>
      <c r="L11" s="138">
        <v>10</v>
      </c>
      <c r="M11" s="29">
        <v>11</v>
      </c>
      <c r="N11" s="94">
        <v>12</v>
      </c>
      <c r="O11" s="29">
        <v>13</v>
      </c>
      <c r="P11" s="138">
        <v>14</v>
      </c>
      <c r="Q11" s="29">
        <v>15</v>
      </c>
      <c r="R11" s="32">
        <v>16</v>
      </c>
      <c r="S11" s="106">
        <v>17</v>
      </c>
      <c r="T11" s="123">
        <v>18</v>
      </c>
      <c r="U11" s="32">
        <v>19</v>
      </c>
    </row>
    <row r="12" spans="7:21" ht="15">
      <c r="G12" s="37"/>
      <c r="H12" s="142"/>
      <c r="J12" s="42"/>
      <c r="L12" s="142"/>
      <c r="N12" s="47"/>
      <c r="P12" s="120"/>
      <c r="R12" s="33"/>
      <c r="S12" s="107"/>
      <c r="T12" s="124"/>
      <c r="U12" s="52"/>
    </row>
    <row r="13" spans="1:21" s="13" customFormat="1" ht="15.75">
      <c r="A13" s="12" t="s">
        <v>14</v>
      </c>
      <c r="B13" s="22"/>
      <c r="C13" s="5"/>
      <c r="D13" s="8"/>
      <c r="E13" s="78"/>
      <c r="F13" s="34">
        <f>SUM(F14:F20)</f>
        <v>3115.6</v>
      </c>
      <c r="G13" s="5">
        <f aca="true" t="shared" si="0" ref="G13:T13">SUM(G14:G20)</f>
        <v>0</v>
      </c>
      <c r="H13" s="121">
        <f t="shared" si="0"/>
        <v>0</v>
      </c>
      <c r="I13" s="5">
        <f t="shared" si="0"/>
        <v>0</v>
      </c>
      <c r="J13" s="34">
        <f t="shared" si="0"/>
        <v>0</v>
      </c>
      <c r="K13" s="5">
        <f t="shared" si="0"/>
        <v>0</v>
      </c>
      <c r="L13" s="121">
        <f t="shared" si="0"/>
        <v>0</v>
      </c>
      <c r="M13" s="5">
        <f t="shared" si="0"/>
        <v>0</v>
      </c>
      <c r="N13" s="34">
        <f t="shared" si="0"/>
        <v>0</v>
      </c>
      <c r="O13" s="5">
        <f t="shared" si="0"/>
        <v>0</v>
      </c>
      <c r="P13" s="121">
        <f t="shared" si="0"/>
        <v>0</v>
      </c>
      <c r="Q13" s="5">
        <f t="shared" si="0"/>
        <v>0</v>
      </c>
      <c r="R13" s="34">
        <f t="shared" si="0"/>
        <v>0</v>
      </c>
      <c r="S13" s="108">
        <f t="shared" si="0"/>
        <v>2235.6</v>
      </c>
      <c r="T13" s="121">
        <f t="shared" si="0"/>
        <v>880</v>
      </c>
      <c r="U13" s="108">
        <f>SUM(U14:U17)</f>
        <v>0</v>
      </c>
    </row>
    <row r="14" spans="1:21" s="21" customFormat="1" ht="15">
      <c r="A14" s="18"/>
      <c r="B14" s="17"/>
      <c r="C14" s="17"/>
      <c r="D14" s="19"/>
      <c r="E14" s="19"/>
      <c r="F14" s="17"/>
      <c r="G14" s="40"/>
      <c r="H14" s="143"/>
      <c r="I14" s="20"/>
      <c r="J14" s="45"/>
      <c r="K14" s="20"/>
      <c r="L14" s="143"/>
      <c r="M14" s="20"/>
      <c r="N14" s="47"/>
      <c r="O14" s="22"/>
      <c r="P14" s="122"/>
      <c r="Q14" s="22"/>
      <c r="R14" s="35"/>
      <c r="S14" s="109"/>
      <c r="T14" s="125"/>
      <c r="U14" s="53"/>
    </row>
    <row r="15" spans="3:21" ht="15">
      <c r="C15" s="17"/>
      <c r="D15" s="19"/>
      <c r="F15" s="17"/>
      <c r="G15" s="37"/>
      <c r="H15" s="142"/>
      <c r="J15" s="42"/>
      <c r="L15" s="142"/>
      <c r="N15" s="47"/>
      <c r="O15" s="5"/>
      <c r="P15" s="121"/>
      <c r="Q15" s="5"/>
      <c r="R15" s="30"/>
      <c r="S15" s="107"/>
      <c r="T15" s="126"/>
      <c r="U15" s="52"/>
    </row>
    <row r="16" spans="2:21" ht="39">
      <c r="B16" s="17" t="s">
        <v>27</v>
      </c>
      <c r="C16" s="137" t="s">
        <v>42</v>
      </c>
      <c r="D16" s="19">
        <v>801</v>
      </c>
      <c r="E16" s="19" t="s">
        <v>63</v>
      </c>
      <c r="F16" s="17">
        <f>O16+P16+Q16+R16+T16+U16+S16</f>
        <v>1109</v>
      </c>
      <c r="G16" s="37">
        <v>0</v>
      </c>
      <c r="H16" s="142">
        <v>0</v>
      </c>
      <c r="I16" s="1">
        <v>0</v>
      </c>
      <c r="J16" s="42">
        <v>0</v>
      </c>
      <c r="K16" s="1">
        <v>0</v>
      </c>
      <c r="L16" s="142">
        <v>0</v>
      </c>
      <c r="M16" s="1">
        <v>0</v>
      </c>
      <c r="N16" s="47">
        <v>0</v>
      </c>
      <c r="O16" s="5">
        <f aca="true" t="shared" si="1" ref="O16:R17">G16+K16</f>
        <v>0</v>
      </c>
      <c r="P16" s="121">
        <f t="shared" si="1"/>
        <v>0</v>
      </c>
      <c r="Q16" s="5">
        <f t="shared" si="1"/>
        <v>0</v>
      </c>
      <c r="R16" s="30">
        <f t="shared" si="1"/>
        <v>0</v>
      </c>
      <c r="S16" s="107">
        <f>354+540</f>
        <v>894</v>
      </c>
      <c r="T16" s="127">
        <f>185+30</f>
        <v>215</v>
      </c>
      <c r="U16" s="52"/>
    </row>
    <row r="17" spans="2:21" ht="45">
      <c r="B17" s="17" t="s">
        <v>28</v>
      </c>
      <c r="C17" s="17" t="s">
        <v>69</v>
      </c>
      <c r="D17" s="19" t="s">
        <v>70</v>
      </c>
      <c r="F17" s="17">
        <f>O17+P17+Q17+R17+T17+U17+S17</f>
        <v>1661.6</v>
      </c>
      <c r="G17" s="37">
        <v>0</v>
      </c>
      <c r="H17" s="142">
        <v>0</v>
      </c>
      <c r="I17" s="1">
        <v>0</v>
      </c>
      <c r="J17" s="42">
        <v>0</v>
      </c>
      <c r="K17" s="1">
        <v>0</v>
      </c>
      <c r="L17" s="142">
        <v>0</v>
      </c>
      <c r="M17" s="1">
        <v>0</v>
      </c>
      <c r="N17" s="47">
        <v>0</v>
      </c>
      <c r="O17" s="5">
        <f t="shared" si="1"/>
        <v>0</v>
      </c>
      <c r="P17" s="121">
        <f t="shared" si="1"/>
        <v>0</v>
      </c>
      <c r="Q17" s="5">
        <f t="shared" si="1"/>
        <v>0</v>
      </c>
      <c r="R17" s="30">
        <f t="shared" si="1"/>
        <v>0</v>
      </c>
      <c r="S17" s="107">
        <f>701.6+640</f>
        <v>1341.6</v>
      </c>
      <c r="T17" s="127">
        <v>320</v>
      </c>
      <c r="U17" s="52"/>
    </row>
    <row r="18" spans="2:21" ht="56.25">
      <c r="B18" s="17" t="s">
        <v>60</v>
      </c>
      <c r="C18" s="17" t="s">
        <v>61</v>
      </c>
      <c r="D18" s="19">
        <v>801</v>
      </c>
      <c r="F18" s="17">
        <f>O18+P18+Q18+R18+T18+U18+S18</f>
        <v>150</v>
      </c>
      <c r="G18" s="37">
        <v>0</v>
      </c>
      <c r="H18" s="142">
        <v>0</v>
      </c>
      <c r="I18" s="1">
        <v>0</v>
      </c>
      <c r="J18" s="42">
        <v>0</v>
      </c>
      <c r="K18" s="1">
        <v>0</v>
      </c>
      <c r="L18" s="142">
        <v>0</v>
      </c>
      <c r="M18" s="1">
        <v>0</v>
      </c>
      <c r="N18" s="47">
        <v>0</v>
      </c>
      <c r="O18" s="5">
        <f>G18+K18</f>
        <v>0</v>
      </c>
      <c r="P18" s="121">
        <f>H18+L18</f>
        <v>0</v>
      </c>
      <c r="Q18" s="5">
        <f>I18+M18</f>
        <v>0</v>
      </c>
      <c r="R18" s="30">
        <f>J18+N18</f>
        <v>0</v>
      </c>
      <c r="S18" s="107"/>
      <c r="T18" s="127">
        <v>150</v>
      </c>
      <c r="U18" s="52"/>
    </row>
    <row r="19" spans="3:21" ht="15">
      <c r="C19" s="17"/>
      <c r="D19" s="19"/>
      <c r="F19" s="17"/>
      <c r="G19" s="37"/>
      <c r="H19" s="142"/>
      <c r="J19" s="42"/>
      <c r="L19" s="142"/>
      <c r="N19" s="47"/>
      <c r="O19" s="5"/>
      <c r="P19" s="121"/>
      <c r="Q19" s="5"/>
      <c r="R19" s="30"/>
      <c r="S19" s="107"/>
      <c r="T19" s="127"/>
      <c r="U19" s="52"/>
    </row>
    <row r="20" spans="2:21" ht="33.75">
      <c r="B20" s="17" t="s">
        <v>29</v>
      </c>
      <c r="C20" s="17" t="s">
        <v>56</v>
      </c>
      <c r="D20" s="6">
        <v>852</v>
      </c>
      <c r="F20" s="17">
        <f>O20+P20+Q20+R20+T20+U20+S20</f>
        <v>195</v>
      </c>
      <c r="G20" s="37">
        <v>0</v>
      </c>
      <c r="H20" s="142">
        <v>0</v>
      </c>
      <c r="I20" s="1">
        <v>0</v>
      </c>
      <c r="J20" s="42">
        <v>0</v>
      </c>
      <c r="K20" s="1">
        <v>0</v>
      </c>
      <c r="L20" s="142">
        <v>0</v>
      </c>
      <c r="M20" s="1">
        <v>0</v>
      </c>
      <c r="N20" s="47">
        <v>0</v>
      </c>
      <c r="O20" s="5">
        <f>G20+K20</f>
        <v>0</v>
      </c>
      <c r="P20" s="121">
        <f>H20+L20</f>
        <v>0</v>
      </c>
      <c r="Q20" s="5">
        <f>I20+M20</f>
        <v>0</v>
      </c>
      <c r="R20" s="30">
        <f>J20+N20</f>
        <v>0</v>
      </c>
      <c r="S20" s="107"/>
      <c r="T20" s="127">
        <v>195</v>
      </c>
      <c r="U20" s="52"/>
    </row>
    <row r="21" spans="3:21" ht="15">
      <c r="C21" s="17"/>
      <c r="F21" s="17"/>
      <c r="G21" s="37"/>
      <c r="H21" s="142"/>
      <c r="J21" s="42"/>
      <c r="L21" s="142"/>
      <c r="N21" s="47"/>
      <c r="O21" s="5"/>
      <c r="P21" s="121"/>
      <c r="Q21" s="5"/>
      <c r="R21" s="30"/>
      <c r="S21" s="107"/>
      <c r="T21" s="127"/>
      <c r="U21" s="52"/>
    </row>
    <row r="22" spans="1:21" s="6" customFormat="1" ht="11.25">
      <c r="A22" s="29"/>
      <c r="B22" s="77"/>
      <c r="C22" s="77">
        <v>1</v>
      </c>
      <c r="D22" s="29">
        <v>2</v>
      </c>
      <c r="E22" s="77">
        <v>3</v>
      </c>
      <c r="F22" s="29">
        <v>4</v>
      </c>
      <c r="G22" s="39">
        <v>5</v>
      </c>
      <c r="H22" s="138">
        <v>6</v>
      </c>
      <c r="I22" s="29">
        <v>7</v>
      </c>
      <c r="J22" s="32">
        <v>8</v>
      </c>
      <c r="K22" s="29">
        <v>9</v>
      </c>
      <c r="L22" s="138">
        <v>10</v>
      </c>
      <c r="M22" s="29">
        <v>11</v>
      </c>
      <c r="N22" s="94">
        <v>12</v>
      </c>
      <c r="O22" s="29">
        <v>13</v>
      </c>
      <c r="P22" s="138">
        <v>14</v>
      </c>
      <c r="Q22" s="29">
        <v>15</v>
      </c>
      <c r="R22" s="32">
        <v>16</v>
      </c>
      <c r="S22" s="106">
        <v>17</v>
      </c>
      <c r="T22" s="123">
        <v>18</v>
      </c>
      <c r="U22" s="32">
        <v>19</v>
      </c>
    </row>
    <row r="23" spans="1:21" s="13" customFormat="1" ht="15.75">
      <c r="A23" s="12" t="s">
        <v>8</v>
      </c>
      <c r="B23" s="22"/>
      <c r="C23" s="5"/>
      <c r="D23" s="8"/>
      <c r="E23" s="78"/>
      <c r="F23" s="4"/>
      <c r="G23" s="41"/>
      <c r="H23" s="144"/>
      <c r="I23" s="2"/>
      <c r="J23" s="46"/>
      <c r="K23" s="2"/>
      <c r="L23" s="144"/>
      <c r="M23" s="2"/>
      <c r="N23" s="159"/>
      <c r="O23" s="5"/>
      <c r="P23" s="121"/>
      <c r="Q23" s="5"/>
      <c r="R23" s="30"/>
      <c r="S23" s="107"/>
      <c r="T23" s="124"/>
      <c r="U23" s="54"/>
    </row>
    <row r="24" spans="1:21" s="101" customFormat="1" ht="15.75">
      <c r="A24" s="136" t="s">
        <v>40</v>
      </c>
      <c r="C24" s="88"/>
      <c r="D24" s="100"/>
      <c r="E24" s="100"/>
      <c r="F24" s="95">
        <f>SUM(F26:F31)</f>
        <v>2182.9</v>
      </c>
      <c r="G24" s="102">
        <f>SUM(G26:G31)</f>
        <v>0</v>
      </c>
      <c r="H24" s="146">
        <f>SUM(H26:H31)</f>
        <v>1001.4</v>
      </c>
      <c r="I24" s="156">
        <f aca="true" t="shared" si="2" ref="I24:U24">SUM(I26:I31)</f>
        <v>625</v>
      </c>
      <c r="J24" s="158">
        <f t="shared" si="2"/>
        <v>394</v>
      </c>
      <c r="K24" s="156">
        <f t="shared" si="2"/>
        <v>0</v>
      </c>
      <c r="L24" s="146">
        <f t="shared" si="2"/>
        <v>0</v>
      </c>
      <c r="M24" s="156">
        <f t="shared" si="2"/>
        <v>0</v>
      </c>
      <c r="N24" s="158">
        <f t="shared" si="2"/>
        <v>0</v>
      </c>
      <c r="O24" s="156">
        <f t="shared" si="2"/>
        <v>0</v>
      </c>
      <c r="P24" s="146">
        <f t="shared" si="2"/>
        <v>1001.4</v>
      </c>
      <c r="Q24" s="156">
        <f t="shared" si="2"/>
        <v>625</v>
      </c>
      <c r="R24" s="158">
        <f t="shared" si="2"/>
        <v>394</v>
      </c>
      <c r="S24" s="160">
        <f t="shared" si="2"/>
        <v>0</v>
      </c>
      <c r="T24" s="161">
        <f t="shared" si="2"/>
        <v>0</v>
      </c>
      <c r="U24" s="160">
        <f t="shared" si="2"/>
        <v>162.5</v>
      </c>
    </row>
    <row r="25" spans="1:21" s="101" customFormat="1" ht="15.75">
      <c r="A25" s="136"/>
      <c r="C25" s="88"/>
      <c r="D25" s="100"/>
      <c r="E25" s="100"/>
      <c r="F25" s="95"/>
      <c r="G25" s="102"/>
      <c r="H25" s="146"/>
      <c r="I25" s="102"/>
      <c r="J25" s="95"/>
      <c r="K25" s="102"/>
      <c r="L25" s="146"/>
      <c r="M25" s="102"/>
      <c r="N25" s="95"/>
      <c r="O25" s="102"/>
      <c r="P25" s="146"/>
      <c r="Q25" s="102"/>
      <c r="R25" s="95"/>
      <c r="S25" s="95"/>
      <c r="T25" s="145"/>
      <c r="U25" s="95"/>
    </row>
    <row r="26" spans="2:21" ht="22.5">
      <c r="B26" s="17" t="s">
        <v>64</v>
      </c>
      <c r="C26" s="17" t="s">
        <v>38</v>
      </c>
      <c r="D26" s="6">
        <v>801</v>
      </c>
      <c r="E26" s="19">
        <v>2006</v>
      </c>
      <c r="F26" s="17">
        <f aca="true" t="shared" si="3" ref="F26:F31">O26+P26+Q26+R26+T26+U26+S26</f>
        <v>340</v>
      </c>
      <c r="G26" s="37"/>
      <c r="H26" s="142"/>
      <c r="I26" s="116">
        <v>340</v>
      </c>
      <c r="J26" s="42"/>
      <c r="L26" s="142"/>
      <c r="N26" s="47"/>
      <c r="O26" s="5">
        <f>G26+K26</f>
        <v>0</v>
      </c>
      <c r="P26" s="121">
        <f>H26+L26</f>
        <v>0</v>
      </c>
      <c r="Q26" s="5">
        <f>I26+M26</f>
        <v>340</v>
      </c>
      <c r="R26" s="30">
        <f>J26+N26</f>
        <v>0</v>
      </c>
      <c r="S26" s="107"/>
      <c r="T26" s="128"/>
      <c r="U26" s="52"/>
    </row>
    <row r="27" spans="2:21" ht="22.5">
      <c r="B27" s="17" t="s">
        <v>30</v>
      </c>
      <c r="C27" s="17" t="s">
        <v>9</v>
      </c>
      <c r="D27" s="6">
        <v>852</v>
      </c>
      <c r="E27" s="81">
        <v>2006</v>
      </c>
      <c r="F27" s="17">
        <f t="shared" si="3"/>
        <v>250</v>
      </c>
      <c r="G27" s="37"/>
      <c r="H27" s="142"/>
      <c r="J27" s="42">
        <v>87.5</v>
      </c>
      <c r="L27" s="142"/>
      <c r="N27" s="47"/>
      <c r="O27" s="5">
        <f aca="true" t="shared" si="4" ref="O27:R28">G27+K27</f>
        <v>0</v>
      </c>
      <c r="P27" s="121">
        <f t="shared" si="4"/>
        <v>0</v>
      </c>
      <c r="Q27" s="5">
        <f t="shared" si="4"/>
        <v>0</v>
      </c>
      <c r="R27" s="30">
        <f t="shared" si="4"/>
        <v>87.5</v>
      </c>
      <c r="S27" s="107"/>
      <c r="T27" s="128"/>
      <c r="U27" s="56">
        <v>162.5</v>
      </c>
    </row>
    <row r="28" spans="2:21" ht="22.5">
      <c r="B28" s="17" t="s">
        <v>31</v>
      </c>
      <c r="C28" s="17" t="s">
        <v>9</v>
      </c>
      <c r="D28" s="6">
        <v>852</v>
      </c>
      <c r="E28" s="19" t="s">
        <v>13</v>
      </c>
      <c r="F28" s="17">
        <f t="shared" si="3"/>
        <v>310</v>
      </c>
      <c r="G28" s="37"/>
      <c r="H28" s="142"/>
      <c r="I28" s="116">
        <v>155</v>
      </c>
      <c r="J28" s="42">
        <v>155</v>
      </c>
      <c r="L28" s="142"/>
      <c r="N28" s="47"/>
      <c r="O28" s="5">
        <f t="shared" si="4"/>
        <v>0</v>
      </c>
      <c r="P28" s="121">
        <f t="shared" si="4"/>
        <v>0</v>
      </c>
      <c r="Q28" s="5">
        <f t="shared" si="4"/>
        <v>155</v>
      </c>
      <c r="R28" s="30">
        <f t="shared" si="4"/>
        <v>155</v>
      </c>
      <c r="S28" s="107"/>
      <c r="T28" s="128"/>
      <c r="U28" s="54"/>
    </row>
    <row r="29" spans="2:21" ht="33.75">
      <c r="B29" s="17" t="s">
        <v>16</v>
      </c>
      <c r="C29" s="17" t="s">
        <v>12</v>
      </c>
      <c r="D29" s="6">
        <v>853</v>
      </c>
      <c r="E29" s="19" t="s">
        <v>13</v>
      </c>
      <c r="F29" s="17">
        <f t="shared" si="3"/>
        <v>281.5</v>
      </c>
      <c r="G29" s="37"/>
      <c r="H29" s="142"/>
      <c r="I29" s="116">
        <v>130</v>
      </c>
      <c r="J29" s="42">
        <v>151.5</v>
      </c>
      <c r="L29" s="142"/>
      <c r="N29" s="47"/>
      <c r="O29" s="5">
        <f aca="true" t="shared" si="5" ref="O29:R31">G29+K29</f>
        <v>0</v>
      </c>
      <c r="P29" s="121">
        <f t="shared" si="5"/>
        <v>0</v>
      </c>
      <c r="Q29" s="5">
        <f t="shared" si="5"/>
        <v>130</v>
      </c>
      <c r="R29" s="30">
        <f t="shared" si="5"/>
        <v>151.5</v>
      </c>
      <c r="S29" s="107"/>
      <c r="T29" s="128"/>
      <c r="U29" s="54"/>
    </row>
    <row r="30" spans="2:21" ht="33.75">
      <c r="B30" s="17" t="s">
        <v>65</v>
      </c>
      <c r="C30" s="17" t="s">
        <v>66</v>
      </c>
      <c r="D30" s="6">
        <v>854</v>
      </c>
      <c r="E30" s="19">
        <v>2006</v>
      </c>
      <c r="F30" s="17">
        <f t="shared" si="3"/>
        <v>950</v>
      </c>
      <c r="G30" s="37"/>
      <c r="H30" s="157">
        <v>950</v>
      </c>
      <c r="I30" s="116"/>
      <c r="J30" s="42"/>
      <c r="L30" s="142"/>
      <c r="N30" s="47"/>
      <c r="O30" s="5">
        <f t="shared" si="5"/>
        <v>0</v>
      </c>
      <c r="P30" s="121">
        <f t="shared" si="5"/>
        <v>950</v>
      </c>
      <c r="Q30" s="5">
        <f t="shared" si="5"/>
        <v>0</v>
      </c>
      <c r="R30" s="30">
        <f t="shared" si="5"/>
        <v>0</v>
      </c>
      <c r="S30" s="107"/>
      <c r="T30" s="128"/>
      <c r="U30" s="52"/>
    </row>
    <row r="31" spans="2:21" ht="45">
      <c r="B31" s="17" t="s">
        <v>71</v>
      </c>
      <c r="C31" s="17" t="s">
        <v>75</v>
      </c>
      <c r="D31" s="6">
        <v>852</v>
      </c>
      <c r="E31" s="19">
        <v>2006</v>
      </c>
      <c r="F31" s="17">
        <f t="shared" si="3"/>
        <v>51.4</v>
      </c>
      <c r="G31" s="37"/>
      <c r="H31" s="142">
        <f>30+21.4</f>
        <v>51.4</v>
      </c>
      <c r="I31" s="116"/>
      <c r="J31" s="42"/>
      <c r="L31" s="142"/>
      <c r="N31" s="47"/>
      <c r="O31" s="5">
        <f t="shared" si="5"/>
        <v>0</v>
      </c>
      <c r="P31" s="121">
        <f t="shared" si="5"/>
        <v>51.4</v>
      </c>
      <c r="Q31" s="5">
        <f t="shared" si="5"/>
        <v>0</v>
      </c>
      <c r="R31" s="30">
        <f t="shared" si="5"/>
        <v>0</v>
      </c>
      <c r="S31" s="107"/>
      <c r="T31" s="128"/>
      <c r="U31" s="54"/>
    </row>
    <row r="32" spans="1:21" s="13" customFormat="1" ht="15.75">
      <c r="A32" s="12" t="s">
        <v>5</v>
      </c>
      <c r="B32" s="22"/>
      <c r="C32" s="5"/>
      <c r="D32" s="8"/>
      <c r="E32" s="78"/>
      <c r="F32" s="34">
        <f aca="true" t="shared" si="6" ref="F32:U32">SUM(F33:F33)</f>
        <v>10167.133</v>
      </c>
      <c r="G32" s="5">
        <f t="shared" si="6"/>
        <v>4108.133</v>
      </c>
      <c r="H32" s="132">
        <f t="shared" si="6"/>
        <v>972</v>
      </c>
      <c r="I32" s="88">
        <f t="shared" si="6"/>
        <v>820.6000000000001</v>
      </c>
      <c r="J32" s="34">
        <f t="shared" si="6"/>
        <v>662.75</v>
      </c>
      <c r="K32" s="5">
        <f t="shared" si="6"/>
        <v>0</v>
      </c>
      <c r="L32" s="132">
        <f t="shared" si="6"/>
        <v>0</v>
      </c>
      <c r="M32" s="88">
        <f t="shared" si="6"/>
        <v>981.4000000000001</v>
      </c>
      <c r="N32" s="95">
        <f t="shared" si="6"/>
        <v>2622.25</v>
      </c>
      <c r="O32" s="5">
        <f t="shared" si="6"/>
        <v>4108.133</v>
      </c>
      <c r="P32" s="132">
        <f t="shared" si="6"/>
        <v>972</v>
      </c>
      <c r="Q32" s="5">
        <f t="shared" si="6"/>
        <v>1802</v>
      </c>
      <c r="R32" s="34">
        <f t="shared" si="6"/>
        <v>3285</v>
      </c>
      <c r="S32" s="110">
        <f t="shared" si="6"/>
        <v>0</v>
      </c>
      <c r="T32" s="128">
        <f t="shared" si="6"/>
        <v>0</v>
      </c>
      <c r="U32" s="34">
        <f t="shared" si="6"/>
        <v>0</v>
      </c>
    </row>
    <row r="33" spans="1:21" s="21" customFormat="1" ht="22.5">
      <c r="A33" s="18"/>
      <c r="B33" s="17" t="s">
        <v>17</v>
      </c>
      <c r="C33" s="17" t="s">
        <v>6</v>
      </c>
      <c r="D33" s="19">
        <v>600</v>
      </c>
      <c r="E33" s="19"/>
      <c r="F33" s="17">
        <f>SUM(F36:F40)</f>
        <v>10167.133</v>
      </c>
      <c r="G33" s="115">
        <f>SUM(G36:G40)</f>
        <v>4108.133</v>
      </c>
      <c r="H33" s="154">
        <f aca="true" t="shared" si="7" ref="H33:U33">SUM(H36:H40)</f>
        <v>972</v>
      </c>
      <c r="I33" s="105">
        <f t="shared" si="7"/>
        <v>820.6000000000001</v>
      </c>
      <c r="J33" s="98">
        <f t="shared" si="7"/>
        <v>662.75</v>
      </c>
      <c r="K33" s="105">
        <f t="shared" si="7"/>
        <v>0</v>
      </c>
      <c r="L33" s="154">
        <f t="shared" si="7"/>
        <v>0</v>
      </c>
      <c r="M33" s="105">
        <f t="shared" si="7"/>
        <v>981.4000000000001</v>
      </c>
      <c r="N33" s="98">
        <f t="shared" si="7"/>
        <v>2622.25</v>
      </c>
      <c r="O33" s="105">
        <f t="shared" si="7"/>
        <v>4108.133</v>
      </c>
      <c r="P33" s="154">
        <f t="shared" si="7"/>
        <v>972</v>
      </c>
      <c r="Q33" s="105">
        <f t="shared" si="7"/>
        <v>1802</v>
      </c>
      <c r="R33" s="105">
        <f t="shared" si="7"/>
        <v>3285</v>
      </c>
      <c r="S33" s="153">
        <f t="shared" si="7"/>
        <v>0</v>
      </c>
      <c r="T33" s="155">
        <f t="shared" si="7"/>
        <v>0</v>
      </c>
      <c r="U33" s="153">
        <f t="shared" si="7"/>
        <v>0</v>
      </c>
    </row>
    <row r="34" spans="6:21" ht="15">
      <c r="F34" s="17"/>
      <c r="G34" s="37"/>
      <c r="H34" s="147"/>
      <c r="J34" s="42"/>
      <c r="L34" s="151"/>
      <c r="N34" s="47"/>
      <c r="P34" s="133"/>
      <c r="Q34" s="3"/>
      <c r="R34" s="30"/>
      <c r="S34" s="107"/>
      <c r="T34" s="128"/>
      <c r="U34" s="52"/>
    </row>
    <row r="35" spans="2:21" ht="15">
      <c r="B35" s="17" t="s">
        <v>11</v>
      </c>
      <c r="F35" s="17"/>
      <c r="G35" s="37"/>
      <c r="H35" s="147"/>
      <c r="J35" s="42"/>
      <c r="L35" s="151"/>
      <c r="N35" s="47"/>
      <c r="P35" s="133"/>
      <c r="R35" s="30"/>
      <c r="S35" s="107"/>
      <c r="T35" s="128"/>
      <c r="U35" s="52"/>
    </row>
    <row r="36" spans="2:21" ht="22.5">
      <c r="B36" s="17" t="s">
        <v>48</v>
      </c>
      <c r="E36" s="19">
        <v>2005</v>
      </c>
      <c r="F36" s="17">
        <f>O36+P36+Q36+R36+T36+U36+S36</f>
        <v>700</v>
      </c>
      <c r="G36" s="37"/>
      <c r="H36" s="142">
        <f>200+100</f>
        <v>300</v>
      </c>
      <c r="I36" s="135">
        <v>200</v>
      </c>
      <c r="J36" s="162">
        <v>200</v>
      </c>
      <c r="K36" s="4">
        <f>SUM(K37:K37)</f>
        <v>0</v>
      </c>
      <c r="L36" s="142"/>
      <c r="N36" s="47"/>
      <c r="O36" s="17">
        <f aca="true" t="shared" si="8" ref="O36:R40">G36+K36</f>
        <v>0</v>
      </c>
      <c r="P36" s="132">
        <f t="shared" si="8"/>
        <v>300</v>
      </c>
      <c r="Q36" s="163">
        <f t="shared" si="8"/>
        <v>200</v>
      </c>
      <c r="R36" s="36">
        <f t="shared" si="8"/>
        <v>200</v>
      </c>
      <c r="S36" s="107"/>
      <c r="T36" s="124"/>
      <c r="U36" s="52"/>
    </row>
    <row r="37" spans="2:21" ht="22.5">
      <c r="B37" s="17" t="s">
        <v>59</v>
      </c>
      <c r="E37" s="19" t="s">
        <v>57</v>
      </c>
      <c r="F37" s="17">
        <f>O37+P37+Q37+R37+T37+U37+S37</f>
        <v>452</v>
      </c>
      <c r="G37" s="37"/>
      <c r="H37" s="142">
        <f>52+200</f>
        <v>252</v>
      </c>
      <c r="I37" s="135">
        <v>200</v>
      </c>
      <c r="J37" s="42"/>
      <c r="K37" s="4">
        <f>SUM(K38:K38)</f>
        <v>0</v>
      </c>
      <c r="L37" s="142"/>
      <c r="N37" s="47"/>
      <c r="O37" s="17">
        <f t="shared" si="8"/>
        <v>0</v>
      </c>
      <c r="P37" s="132">
        <f t="shared" si="8"/>
        <v>252</v>
      </c>
      <c r="Q37" s="17">
        <f t="shared" si="8"/>
        <v>200</v>
      </c>
      <c r="R37" s="36">
        <f t="shared" si="8"/>
        <v>0</v>
      </c>
      <c r="S37" s="107"/>
      <c r="T37" s="124"/>
      <c r="U37" s="52"/>
    </row>
    <row r="38" spans="2:21" ht="22.5">
      <c r="B38" s="17" t="s">
        <v>51</v>
      </c>
      <c r="E38" s="19" t="s">
        <v>53</v>
      </c>
      <c r="F38" s="17">
        <f>O38+P38+Q38+R38+T38+U38+S38</f>
        <v>4457.3640000000005</v>
      </c>
      <c r="G38" s="103">
        <f>853.2+908.522+436.92+334.722</f>
        <v>2533.3640000000005</v>
      </c>
      <c r="H38" s="147">
        <v>140</v>
      </c>
      <c r="I38" s="105">
        <v>145.2</v>
      </c>
      <c r="J38" s="42">
        <v>195</v>
      </c>
      <c r="K38" s="4">
        <f>SUM(K39:K39)</f>
        <v>0</v>
      </c>
      <c r="L38" s="133"/>
      <c r="M38" s="104">
        <v>338.8</v>
      </c>
      <c r="N38" s="97">
        <v>1105</v>
      </c>
      <c r="O38" s="17">
        <f t="shared" si="8"/>
        <v>2533.3640000000005</v>
      </c>
      <c r="P38" s="132">
        <f t="shared" si="8"/>
        <v>140</v>
      </c>
      <c r="Q38" s="17">
        <f t="shared" si="8"/>
        <v>484</v>
      </c>
      <c r="R38" s="36">
        <f t="shared" si="8"/>
        <v>1300</v>
      </c>
      <c r="S38" s="107"/>
      <c r="T38" s="128"/>
      <c r="U38" s="52"/>
    </row>
    <row r="39" spans="2:21" ht="33.75">
      <c r="B39" s="17" t="s">
        <v>49</v>
      </c>
      <c r="E39" s="19" t="s">
        <v>54</v>
      </c>
      <c r="F39" s="17">
        <f>O39+P39+Q39+R39+T39+U39+S39</f>
        <v>2543.3779999999997</v>
      </c>
      <c r="G39" s="37">
        <f>305.7+433.678</f>
        <v>739.3779999999999</v>
      </c>
      <c r="H39" s="147">
        <v>140</v>
      </c>
      <c r="I39" s="105">
        <v>145.2</v>
      </c>
      <c r="J39" s="42">
        <v>177</v>
      </c>
      <c r="K39" s="4">
        <v>0</v>
      </c>
      <c r="L39" s="133"/>
      <c r="M39" s="104">
        <v>338.8</v>
      </c>
      <c r="N39" s="97">
        <v>1003</v>
      </c>
      <c r="O39" s="17">
        <f t="shared" si="8"/>
        <v>739.3779999999999</v>
      </c>
      <c r="P39" s="121">
        <f t="shared" si="8"/>
        <v>140</v>
      </c>
      <c r="Q39" s="17">
        <f t="shared" si="8"/>
        <v>484</v>
      </c>
      <c r="R39" s="36">
        <f t="shared" si="8"/>
        <v>1180</v>
      </c>
      <c r="S39" s="107"/>
      <c r="T39" s="128"/>
      <c r="U39" s="52"/>
    </row>
    <row r="40" spans="2:21" ht="33.75">
      <c r="B40" s="17" t="s">
        <v>50</v>
      </c>
      <c r="C40" s="17"/>
      <c r="E40" s="19" t="s">
        <v>55</v>
      </c>
      <c r="F40" s="17">
        <f>O40+P40+Q40+R40+T40+U40+S40</f>
        <v>2014.391</v>
      </c>
      <c r="G40" s="139">
        <f>473.782+361.609</f>
        <v>835.391</v>
      </c>
      <c r="H40" s="147">
        <v>140</v>
      </c>
      <c r="I40" s="105">
        <v>130.2</v>
      </c>
      <c r="J40" s="164">
        <v>90.75</v>
      </c>
      <c r="K40" s="4"/>
      <c r="L40" s="133"/>
      <c r="M40" s="104">
        <v>303.8</v>
      </c>
      <c r="N40" s="166">
        <v>514.25</v>
      </c>
      <c r="O40" s="17">
        <f t="shared" si="8"/>
        <v>835.391</v>
      </c>
      <c r="P40" s="132">
        <f t="shared" si="8"/>
        <v>140</v>
      </c>
      <c r="Q40" s="165">
        <f t="shared" si="8"/>
        <v>434</v>
      </c>
      <c r="R40" s="36">
        <f t="shared" si="8"/>
        <v>605</v>
      </c>
      <c r="S40" s="107"/>
      <c r="T40" s="128"/>
      <c r="U40" s="52"/>
    </row>
    <row r="41" spans="3:21" ht="15">
      <c r="C41" s="17"/>
      <c r="F41" s="17"/>
      <c r="G41" s="139"/>
      <c r="H41" s="147"/>
      <c r="I41" s="105"/>
      <c r="J41" s="42"/>
      <c r="K41" s="4"/>
      <c r="L41" s="133"/>
      <c r="M41" s="104"/>
      <c r="N41" s="97"/>
      <c r="O41" s="17"/>
      <c r="P41" s="132"/>
      <c r="Q41" s="17"/>
      <c r="R41" s="36"/>
      <c r="S41" s="107"/>
      <c r="T41" s="128"/>
      <c r="U41" s="52"/>
    </row>
    <row r="42" spans="3:21" ht="15">
      <c r="C42" s="17"/>
      <c r="F42" s="17"/>
      <c r="G42" s="139"/>
      <c r="H42" s="147"/>
      <c r="I42" s="105"/>
      <c r="J42" s="42"/>
      <c r="K42" s="4"/>
      <c r="L42" s="133"/>
      <c r="M42" s="104"/>
      <c r="N42" s="97"/>
      <c r="O42" s="17"/>
      <c r="P42" s="132"/>
      <c r="Q42" s="17"/>
      <c r="R42" s="36"/>
      <c r="S42" s="107"/>
      <c r="T42" s="128"/>
      <c r="U42" s="52"/>
    </row>
    <row r="43" spans="1:21" s="6" customFormat="1" ht="11.25">
      <c r="A43" s="29"/>
      <c r="B43" s="77"/>
      <c r="C43" s="77">
        <v>1</v>
      </c>
      <c r="D43" s="29">
        <v>2</v>
      </c>
      <c r="E43" s="77">
        <v>3</v>
      </c>
      <c r="F43" s="29">
        <v>4</v>
      </c>
      <c r="G43" s="39">
        <v>5</v>
      </c>
      <c r="H43" s="138">
        <v>6</v>
      </c>
      <c r="I43" s="29">
        <v>7</v>
      </c>
      <c r="J43" s="32">
        <v>8</v>
      </c>
      <c r="K43" s="29">
        <v>9</v>
      </c>
      <c r="L43" s="138">
        <v>10</v>
      </c>
      <c r="M43" s="29">
        <v>11</v>
      </c>
      <c r="N43" s="94">
        <v>12</v>
      </c>
      <c r="O43" s="29">
        <v>13</v>
      </c>
      <c r="P43" s="138">
        <v>14</v>
      </c>
      <c r="Q43" s="29">
        <v>15</v>
      </c>
      <c r="R43" s="32">
        <v>16</v>
      </c>
      <c r="S43" s="106">
        <v>17</v>
      </c>
      <c r="T43" s="123">
        <v>18</v>
      </c>
      <c r="U43" s="32">
        <v>19</v>
      </c>
    </row>
    <row r="44" spans="1:21" s="13" customFormat="1" ht="15.75">
      <c r="A44" s="12" t="s">
        <v>2</v>
      </c>
      <c r="B44" s="22"/>
      <c r="C44" s="5"/>
      <c r="D44" s="8"/>
      <c r="E44" s="78"/>
      <c r="F44" s="17"/>
      <c r="G44" s="41"/>
      <c r="H44" s="144"/>
      <c r="I44" s="2"/>
      <c r="J44" s="46"/>
      <c r="K44" s="2"/>
      <c r="L44" s="144"/>
      <c r="M44" s="2"/>
      <c r="N44" s="96"/>
      <c r="O44" s="5"/>
      <c r="P44" s="121"/>
      <c r="Q44" s="5"/>
      <c r="R44" s="30"/>
      <c r="S44" s="107"/>
      <c r="T44" s="128"/>
      <c r="U44" s="54"/>
    </row>
    <row r="45" spans="1:21" s="13" customFormat="1" ht="15.75">
      <c r="A45" s="12" t="s">
        <v>3</v>
      </c>
      <c r="B45" s="22"/>
      <c r="C45" s="5"/>
      <c r="D45" s="8"/>
      <c r="E45" s="78"/>
      <c r="F45" s="17"/>
      <c r="G45" s="41"/>
      <c r="H45" s="144"/>
      <c r="I45" s="2"/>
      <c r="J45" s="46"/>
      <c r="K45" s="2"/>
      <c r="L45" s="144"/>
      <c r="M45" s="2"/>
      <c r="N45" s="96"/>
      <c r="O45" s="5"/>
      <c r="P45" s="121"/>
      <c r="Q45" s="5"/>
      <c r="R45" s="30"/>
      <c r="S45" s="107"/>
      <c r="T45" s="128"/>
      <c r="U45" s="54"/>
    </row>
    <row r="46" spans="1:21" s="13" customFormat="1" ht="15.75">
      <c r="A46" s="12" t="s">
        <v>4</v>
      </c>
      <c r="B46" s="22"/>
      <c r="C46" s="5"/>
      <c r="D46" s="8"/>
      <c r="E46" s="78"/>
      <c r="F46" s="34">
        <f aca="true" t="shared" si="9" ref="F46:U46">SUM(F47:F57)</f>
        <v>370.6</v>
      </c>
      <c r="G46" s="5">
        <f t="shared" si="9"/>
        <v>0</v>
      </c>
      <c r="H46" s="148">
        <f t="shared" si="9"/>
        <v>361.6</v>
      </c>
      <c r="I46" s="131">
        <f t="shared" si="9"/>
        <v>0</v>
      </c>
      <c r="J46" s="34">
        <f t="shared" si="9"/>
        <v>0</v>
      </c>
      <c r="K46" s="5">
        <f t="shared" si="9"/>
        <v>0</v>
      </c>
      <c r="L46" s="121">
        <f t="shared" si="9"/>
        <v>0</v>
      </c>
      <c r="M46" s="5">
        <f t="shared" si="9"/>
        <v>0</v>
      </c>
      <c r="N46" s="34">
        <f t="shared" si="9"/>
        <v>0</v>
      </c>
      <c r="O46" s="5">
        <f t="shared" si="9"/>
        <v>0</v>
      </c>
      <c r="P46" s="132">
        <f t="shared" si="9"/>
        <v>361.6</v>
      </c>
      <c r="Q46" s="5">
        <f t="shared" si="9"/>
        <v>0</v>
      </c>
      <c r="R46" s="34">
        <f t="shared" si="9"/>
        <v>0</v>
      </c>
      <c r="S46" s="108">
        <f t="shared" si="9"/>
        <v>9</v>
      </c>
      <c r="T46" s="129">
        <f t="shared" si="9"/>
        <v>0</v>
      </c>
      <c r="U46" s="108">
        <f t="shared" si="9"/>
        <v>0</v>
      </c>
    </row>
    <row r="47" spans="2:21" ht="33.75">
      <c r="B47" s="17" t="s">
        <v>72</v>
      </c>
      <c r="C47" s="4" t="s">
        <v>32</v>
      </c>
      <c r="D47" s="6">
        <v>757</v>
      </c>
      <c r="E47" s="117">
        <v>2005</v>
      </c>
      <c r="F47" s="17">
        <f aca="true" t="shared" si="10" ref="F47:F56">O47+P47+Q47+R47+T47+U47+S47</f>
        <v>20</v>
      </c>
      <c r="G47" s="37"/>
      <c r="H47" s="142">
        <v>20</v>
      </c>
      <c r="J47" s="42"/>
      <c r="L47" s="142"/>
      <c r="N47" s="47"/>
      <c r="O47" s="5">
        <f aca="true" t="shared" si="11" ref="O47:R50">G47+K47</f>
        <v>0</v>
      </c>
      <c r="P47" s="121">
        <f t="shared" si="11"/>
        <v>20</v>
      </c>
      <c r="Q47" s="5">
        <f t="shared" si="11"/>
        <v>0</v>
      </c>
      <c r="R47" s="30">
        <f t="shared" si="11"/>
        <v>0</v>
      </c>
      <c r="S47" s="107"/>
      <c r="T47" s="124"/>
      <c r="U47" s="54"/>
    </row>
    <row r="48" spans="2:21" ht="22.5">
      <c r="B48" s="17" t="s">
        <v>67</v>
      </c>
      <c r="C48" s="17" t="s">
        <v>68</v>
      </c>
      <c r="D48" s="6">
        <v>600</v>
      </c>
      <c r="E48" s="117">
        <v>2005</v>
      </c>
      <c r="F48" s="17">
        <f t="shared" si="10"/>
        <v>7</v>
      </c>
      <c r="G48" s="37"/>
      <c r="H48" s="142">
        <v>7</v>
      </c>
      <c r="J48" s="42"/>
      <c r="L48" s="142"/>
      <c r="N48" s="47"/>
      <c r="O48" s="5">
        <f t="shared" si="11"/>
        <v>0</v>
      </c>
      <c r="P48" s="121">
        <f t="shared" si="11"/>
        <v>7</v>
      </c>
      <c r="Q48" s="5">
        <f t="shared" si="11"/>
        <v>0</v>
      </c>
      <c r="R48" s="30">
        <f t="shared" si="11"/>
        <v>0</v>
      </c>
      <c r="S48" s="107"/>
      <c r="T48" s="124"/>
      <c r="U48" s="54"/>
    </row>
    <row r="49" spans="2:21" ht="22.5">
      <c r="B49" s="17" t="s">
        <v>73</v>
      </c>
      <c r="C49" s="17" t="s">
        <v>74</v>
      </c>
      <c r="D49" s="6">
        <v>801</v>
      </c>
      <c r="E49" s="117">
        <v>2005</v>
      </c>
      <c r="F49" s="17">
        <f t="shared" si="10"/>
        <v>40</v>
      </c>
      <c r="G49" s="37"/>
      <c r="H49" s="142">
        <v>40</v>
      </c>
      <c r="J49" s="42"/>
      <c r="L49" s="142"/>
      <c r="N49" s="47"/>
      <c r="O49" s="5">
        <f>G49+K49</f>
        <v>0</v>
      </c>
      <c r="P49" s="121">
        <f>H49+L49</f>
        <v>40</v>
      </c>
      <c r="Q49" s="5">
        <f>I49+M49</f>
        <v>0</v>
      </c>
      <c r="R49" s="30">
        <f>J49+N49</f>
        <v>0</v>
      </c>
      <c r="S49" s="107"/>
      <c r="T49" s="124"/>
      <c r="U49" s="54"/>
    </row>
    <row r="50" spans="2:21" ht="22.5">
      <c r="B50" s="17" t="s">
        <v>45</v>
      </c>
      <c r="C50" s="4" t="s">
        <v>46</v>
      </c>
      <c r="D50" s="6">
        <v>852</v>
      </c>
      <c r="E50" s="117">
        <v>2005</v>
      </c>
      <c r="F50" s="17">
        <f t="shared" si="10"/>
        <v>12.5</v>
      </c>
      <c r="G50" s="37"/>
      <c r="H50" s="142">
        <v>3.5</v>
      </c>
      <c r="J50" s="42"/>
      <c r="L50" s="142"/>
      <c r="N50" s="47"/>
      <c r="O50" s="5">
        <f t="shared" si="11"/>
        <v>0</v>
      </c>
      <c r="P50" s="121">
        <f t="shared" si="11"/>
        <v>3.5</v>
      </c>
      <c r="Q50" s="5">
        <f t="shared" si="11"/>
        <v>0</v>
      </c>
      <c r="R50" s="30">
        <f t="shared" si="11"/>
        <v>0</v>
      </c>
      <c r="S50" s="107">
        <v>9</v>
      </c>
      <c r="T50" s="124"/>
      <c r="U50" s="54"/>
    </row>
    <row r="51" spans="2:21" ht="33.75">
      <c r="B51" s="17" t="s">
        <v>62</v>
      </c>
      <c r="C51" s="4" t="s">
        <v>52</v>
      </c>
      <c r="D51" s="6">
        <v>600</v>
      </c>
      <c r="E51" s="117">
        <v>2005</v>
      </c>
      <c r="F51" s="17">
        <f t="shared" si="10"/>
        <v>63</v>
      </c>
      <c r="G51" s="37"/>
      <c r="H51" s="142">
        <f>28+35</f>
        <v>63</v>
      </c>
      <c r="J51" s="42"/>
      <c r="L51" s="142"/>
      <c r="N51" s="47"/>
      <c r="O51" s="5">
        <f aca="true" t="shared" si="12" ref="O51:R56">G51+K51</f>
        <v>0</v>
      </c>
      <c r="P51" s="121">
        <f t="shared" si="12"/>
        <v>63</v>
      </c>
      <c r="Q51" s="5">
        <f t="shared" si="12"/>
        <v>0</v>
      </c>
      <c r="R51" s="30">
        <f t="shared" si="12"/>
        <v>0</v>
      </c>
      <c r="S51" s="107"/>
      <c r="T51" s="124"/>
      <c r="U51" s="54"/>
    </row>
    <row r="52" spans="2:21" ht="33.75">
      <c r="B52" s="17" t="s">
        <v>76</v>
      </c>
      <c r="C52" s="4" t="s">
        <v>77</v>
      </c>
      <c r="D52" s="6">
        <v>750</v>
      </c>
      <c r="E52" s="117">
        <v>2005</v>
      </c>
      <c r="F52" s="17">
        <f>O52+P52+Q52+R52+T52+U52+S52</f>
        <v>95</v>
      </c>
      <c r="G52" s="37"/>
      <c r="H52" s="142">
        <v>95</v>
      </c>
      <c r="J52" s="42"/>
      <c r="L52" s="142"/>
      <c r="N52" s="47"/>
      <c r="O52" s="5">
        <f t="shared" si="12"/>
        <v>0</v>
      </c>
      <c r="P52" s="121">
        <f t="shared" si="12"/>
        <v>95</v>
      </c>
      <c r="Q52" s="5">
        <f t="shared" si="12"/>
        <v>0</v>
      </c>
      <c r="R52" s="30">
        <f t="shared" si="12"/>
        <v>0</v>
      </c>
      <c r="S52" s="107"/>
      <c r="T52" s="124"/>
      <c r="U52" s="54"/>
    </row>
    <row r="53" spans="2:21" ht="22.5">
      <c r="B53" s="17" t="s">
        <v>78</v>
      </c>
      <c r="C53" s="4" t="s">
        <v>79</v>
      </c>
      <c r="D53" s="6">
        <v>852</v>
      </c>
      <c r="E53" s="117">
        <v>2005</v>
      </c>
      <c r="F53" s="17">
        <f>O53+P53+Q53+R53+T53+U53+S53</f>
        <v>11</v>
      </c>
      <c r="G53" s="37"/>
      <c r="H53" s="142">
        <v>11</v>
      </c>
      <c r="J53" s="42"/>
      <c r="L53" s="142"/>
      <c r="N53" s="47"/>
      <c r="O53" s="5">
        <f t="shared" si="12"/>
        <v>0</v>
      </c>
      <c r="P53" s="121">
        <f t="shared" si="12"/>
        <v>11</v>
      </c>
      <c r="Q53" s="5">
        <f t="shared" si="12"/>
        <v>0</v>
      </c>
      <c r="R53" s="30">
        <f t="shared" si="12"/>
        <v>0</v>
      </c>
      <c r="S53" s="107"/>
      <c r="T53" s="124"/>
      <c r="U53" s="54"/>
    </row>
    <row r="54" spans="2:21" ht="22.5">
      <c r="B54" s="17" t="s">
        <v>81</v>
      </c>
      <c r="C54" s="4" t="s">
        <v>82</v>
      </c>
      <c r="D54" s="6">
        <v>853</v>
      </c>
      <c r="E54" s="117">
        <v>2005</v>
      </c>
      <c r="F54" s="17">
        <f>O54+P54+Q54+R54+T54+U54+S54</f>
        <v>45</v>
      </c>
      <c r="G54" s="37"/>
      <c r="H54" s="142">
        <v>45</v>
      </c>
      <c r="J54" s="42"/>
      <c r="L54" s="142"/>
      <c r="N54" s="47"/>
      <c r="O54" s="5">
        <f aca="true" t="shared" si="13" ref="O54:R55">G54+K54</f>
        <v>0</v>
      </c>
      <c r="P54" s="121">
        <f t="shared" si="13"/>
        <v>45</v>
      </c>
      <c r="Q54" s="5">
        <f t="shared" si="13"/>
        <v>0</v>
      </c>
      <c r="R54" s="30">
        <f t="shared" si="13"/>
        <v>0</v>
      </c>
      <c r="S54" s="107"/>
      <c r="T54" s="124"/>
      <c r="U54" s="54"/>
    </row>
    <row r="55" spans="2:21" ht="22.5">
      <c r="B55" s="17" t="s">
        <v>83</v>
      </c>
      <c r="C55" s="17" t="s">
        <v>84</v>
      </c>
      <c r="D55" s="6">
        <v>801</v>
      </c>
      <c r="E55" s="117">
        <v>2005</v>
      </c>
      <c r="F55" s="17">
        <f>O55+P55+Q55+R55+T55+U55+S55</f>
        <v>4.5</v>
      </c>
      <c r="G55" s="37"/>
      <c r="H55" s="142">
        <v>4.5</v>
      </c>
      <c r="J55" s="42"/>
      <c r="L55" s="142"/>
      <c r="N55" s="47"/>
      <c r="O55" s="5">
        <f t="shared" si="13"/>
        <v>0</v>
      </c>
      <c r="P55" s="121">
        <f t="shared" si="13"/>
        <v>4.5</v>
      </c>
      <c r="Q55" s="5">
        <f t="shared" si="13"/>
        <v>0</v>
      </c>
      <c r="R55" s="30">
        <f t="shared" si="13"/>
        <v>0</v>
      </c>
      <c r="S55" s="107"/>
      <c r="T55" s="124"/>
      <c r="U55" s="54"/>
    </row>
    <row r="56" spans="1:21" s="21" customFormat="1" ht="22.5">
      <c r="A56" s="18"/>
      <c r="B56" s="17" t="s">
        <v>58</v>
      </c>
      <c r="C56" s="17"/>
      <c r="D56" s="6"/>
      <c r="E56" s="19">
        <v>2005</v>
      </c>
      <c r="F56" s="17">
        <f t="shared" si="10"/>
        <v>72.6</v>
      </c>
      <c r="G56" s="40"/>
      <c r="H56" s="143">
        <v>72.6</v>
      </c>
      <c r="I56" s="20"/>
      <c r="J56" s="45"/>
      <c r="K56" s="20"/>
      <c r="L56" s="143"/>
      <c r="M56" s="20"/>
      <c r="N56" s="47"/>
      <c r="O56" s="22">
        <f t="shared" si="12"/>
        <v>0</v>
      </c>
      <c r="P56" s="122">
        <f t="shared" si="12"/>
        <v>72.6</v>
      </c>
      <c r="Q56" s="22">
        <f t="shared" si="12"/>
        <v>0</v>
      </c>
      <c r="R56" s="35">
        <f t="shared" si="12"/>
        <v>0</v>
      </c>
      <c r="S56" s="109"/>
      <c r="T56" s="125"/>
      <c r="U56" s="53"/>
    </row>
    <row r="57" spans="1:21" s="21" customFormat="1" ht="15">
      <c r="A57" s="18"/>
      <c r="B57" s="17"/>
      <c r="C57" s="17"/>
      <c r="D57" s="6"/>
      <c r="E57" s="19"/>
      <c r="F57" s="17"/>
      <c r="G57" s="40"/>
      <c r="H57" s="143"/>
      <c r="I57" s="20"/>
      <c r="J57" s="45"/>
      <c r="K57" s="20"/>
      <c r="L57" s="143"/>
      <c r="M57" s="20"/>
      <c r="N57" s="47"/>
      <c r="O57" s="22"/>
      <c r="P57" s="122"/>
      <c r="Q57" s="22"/>
      <c r="R57" s="35"/>
      <c r="S57" s="109"/>
      <c r="T57" s="125"/>
      <c r="U57" s="53"/>
    </row>
    <row r="58" spans="3:21" ht="15">
      <c r="C58" s="17"/>
      <c r="F58" s="17"/>
      <c r="G58" s="37"/>
      <c r="H58" s="142"/>
      <c r="J58" s="42"/>
      <c r="L58" s="142"/>
      <c r="N58" s="47"/>
      <c r="O58" s="5"/>
      <c r="P58" s="121"/>
      <c r="Q58" s="5"/>
      <c r="R58" s="30"/>
      <c r="S58" s="107"/>
      <c r="T58" s="128"/>
      <c r="U58" s="54"/>
    </row>
    <row r="59" spans="1:21" s="13" customFormat="1" ht="16.5" thickBot="1">
      <c r="A59" s="48" t="s">
        <v>18</v>
      </c>
      <c r="B59" s="87"/>
      <c r="C59" s="49"/>
      <c r="D59" s="50"/>
      <c r="E59" s="79"/>
      <c r="F59" s="49">
        <f aca="true" t="shared" si="14" ref="F59:U59">F13+F24+F32+F46</f>
        <v>15836.233</v>
      </c>
      <c r="G59" s="113">
        <f t="shared" si="14"/>
        <v>4108.133</v>
      </c>
      <c r="H59" s="149">
        <f t="shared" si="14"/>
        <v>2335</v>
      </c>
      <c r="I59" s="114">
        <f t="shared" si="14"/>
        <v>1445.6000000000001</v>
      </c>
      <c r="J59" s="51">
        <f t="shared" si="14"/>
        <v>1056.75</v>
      </c>
      <c r="K59" s="49">
        <f t="shared" si="14"/>
        <v>0</v>
      </c>
      <c r="L59" s="152">
        <f t="shared" si="14"/>
        <v>0</v>
      </c>
      <c r="M59" s="50">
        <f t="shared" si="14"/>
        <v>981.4000000000001</v>
      </c>
      <c r="N59" s="90">
        <f t="shared" si="14"/>
        <v>2622.25</v>
      </c>
      <c r="O59" s="49">
        <f t="shared" si="14"/>
        <v>4108.133</v>
      </c>
      <c r="P59" s="134">
        <f t="shared" si="14"/>
        <v>2335</v>
      </c>
      <c r="Q59" s="49">
        <f t="shared" si="14"/>
        <v>2427</v>
      </c>
      <c r="R59" s="51">
        <f t="shared" si="14"/>
        <v>3679</v>
      </c>
      <c r="S59" s="111">
        <f t="shared" si="14"/>
        <v>2244.6</v>
      </c>
      <c r="T59" s="130">
        <f t="shared" si="14"/>
        <v>880</v>
      </c>
      <c r="U59" s="89">
        <f t="shared" si="14"/>
        <v>162.5</v>
      </c>
    </row>
  </sheetData>
  <mergeCells count="11">
    <mergeCell ref="B7:F10"/>
    <mergeCell ref="T9:T10"/>
    <mergeCell ref="S9:S10"/>
    <mergeCell ref="G7:J7"/>
    <mergeCell ref="G8:J8"/>
    <mergeCell ref="U6:U8"/>
    <mergeCell ref="K7:N7"/>
    <mergeCell ref="O6:R6"/>
    <mergeCell ref="O7:R8"/>
    <mergeCell ref="S6:S8"/>
    <mergeCell ref="T6:T8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starostwo</cp:lastModifiedBy>
  <cp:lastPrinted>2005-01-15T14:12:40Z</cp:lastPrinted>
  <dcterms:created xsi:type="dcterms:W3CDTF">1999-11-16T09:30:08Z</dcterms:created>
  <dcterms:modified xsi:type="dcterms:W3CDTF">2005-03-24T08:51:50Z</dcterms:modified>
  <cp:category/>
  <cp:version/>
  <cp:contentType/>
  <cp:contentStatus/>
</cp:coreProperties>
</file>