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<sst xmlns="http://schemas.openxmlformats.org/spreadsheetml/2006/main" count="70" uniqueCount="48">
  <si>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GOSPODARKA MIESZKANIOWA</t>
  </si>
  <si>
    <t>Gospodarka gruntami i nieruchomościami</t>
  </si>
  <si>
    <t>ADMINISTRACJA PUBLICZNA</t>
  </si>
  <si>
    <t>OPIEKA SPOŁECZNA</t>
  </si>
  <si>
    <t>Placówki opiekuńczo - wychowawcze</t>
  </si>
  <si>
    <t>Domy Pomocy Społecznej</t>
  </si>
  <si>
    <t>RÓŻNE ROZLICZENIA</t>
  </si>
  <si>
    <t>RAZEM</t>
  </si>
  <si>
    <t>OŚWIATA I WYCHOWANIE</t>
  </si>
  <si>
    <t>Licea ogólnokształcące</t>
  </si>
  <si>
    <t>EDUKACYJNA OPIEKA WYCHOWAWCZA</t>
  </si>
  <si>
    <t>Starostwo Powiatowe</t>
  </si>
  <si>
    <t>Subwencje ogólne z budżetu państwa</t>
  </si>
  <si>
    <t>Wpływy z usług</t>
  </si>
  <si>
    <t>Dz.</t>
  </si>
  <si>
    <t>WYSZCZEGÓLNIENIE DOCHODU BUDŻETOWEGO</t>
  </si>
  <si>
    <t>R.</t>
  </si>
  <si>
    <t>P.</t>
  </si>
  <si>
    <t>Szkoły artystyczne</t>
  </si>
  <si>
    <t xml:space="preserve">Dotacje celowe otrzymane  z budżetu państwa na realizację zadań własnych powiatu </t>
  </si>
  <si>
    <t>Szkoły zawodowe</t>
  </si>
  <si>
    <t xml:space="preserve">Dotacje celowe otrzymane  z budżetu państwa na zadania bieżące  z zakresu administracji rządowej oraz inne zadania zlecone ustawami realizowane przez powiat </t>
  </si>
  <si>
    <t xml:space="preserve">POZOSTAŁE  ZADANIA  W  ZAKRESIE  POLITYKI  SPOŁECZNEJ </t>
  </si>
  <si>
    <t>.0830</t>
  </si>
  <si>
    <t>.0970</t>
  </si>
  <si>
    <t xml:space="preserve">Wpływy  z  różnych  dochodów 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</si>
  <si>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</si>
  <si>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</si>
  <si>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Część oświatowa subw. ogólnej dla jednostek   samorządu  terytorialnego </t>
  </si>
  <si>
    <t>PROGNOZOWANE DOCHODY BUDŻETOWE - 2005 ROK .</t>
  </si>
  <si>
    <t xml:space="preserve">PRZEWIDYWANE  DOCHODY  BUDŻETOWE   NA  ROK  2005  </t>
  </si>
  <si>
    <t>.0087</t>
  </si>
  <si>
    <t xml:space="preserve">Wpływy  ze  sprzedaży  składników  majątkowych </t>
  </si>
  <si>
    <t xml:space="preserve">ZWIĘKSZENIA </t>
  </si>
  <si>
    <t xml:space="preserve">ZMNIEJSZENIA </t>
  </si>
  <si>
    <t xml:space="preserve">PLAN  PO  ZMIANACH </t>
  </si>
  <si>
    <t>w  sprawie zmiany  budżetu  na  rok  2005 .</t>
  </si>
  <si>
    <t xml:space="preserve">Pomoc  dla  repatriantów </t>
  </si>
  <si>
    <t xml:space="preserve">Ośrodki  wsparcia </t>
  </si>
  <si>
    <t xml:space="preserve">Uzupełnienie  subwencji  ogólnej  dla  j.s.t </t>
  </si>
  <si>
    <t>TRANSPORT I ŁĄCZNOŚĆ</t>
  </si>
  <si>
    <t>Drogi publiczne powiatowe</t>
  </si>
  <si>
    <t xml:space="preserve">Środki  otrzymane od  pozostałych jednostek  zaliczanych   do  sektora  finansów  publicznych  na  finansowanie  lub  dofinansowanie kosztów  realizacji  inwestycji  i  zakupów  inwestycyjnych  jednostek  zaliczanych  do   sektora </t>
  </si>
  <si>
    <t>ZMIANA  NA  DZIEŃ  23.11.2005  R.</t>
  </si>
  <si>
    <t xml:space="preserve">Środki  na  inwestycje  rozpoczęte  przed  1  stycznia  1999  r. </t>
  </si>
  <si>
    <t>Szkoła podstawowa specjalna</t>
  </si>
  <si>
    <t>Poradnia psychologiczno - pedagogiczna</t>
  </si>
  <si>
    <t xml:space="preserve">Załącznik nr 1 do uchwały nr XXV/174/05 Rady Powiatu Toruńskiego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</si>
</sst>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1" xfId="0" applyFont="1" applyFill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 wrapText="1" shrinkToFit="1"/>
    </xf>
    <xf numFmtId="1" fontId="11" fillId="0" borderId="0" xfId="0" applyNumberFormat="1" applyFont="1" applyAlignment="1">
      <alignment vertical="center" wrapText="1" shrinkToFi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 wrapText="1" shrinkToFit="1"/>
    </xf>
    <xf numFmtId="3" fontId="0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left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97"/>
  <sheetViews>
    <sheetView tabSelected="1" workbookViewId="0" topLeftCell="A1">
      <selection activeCell="D3" sqref="D3"/>
    </sheetView>
  </sheetViews>
  <sheetFormatPr defaultColWidth="9.00390625" defaultRowHeight="12.75" outlineLevelRow="1"/>
  <cols>
    <col min="1" max="1" width="4.625" style="14" bestFit="1" customWidth="1"/>
    <col min="2" max="2" width="7.00390625" style="7" customWidth="1"/>
    <col min="3" max="3" width="5.625" style="14" bestFit="1" customWidth="1"/>
    <col min="4" max="4" width="28.875" style="30" customWidth="1"/>
    <col min="5" max="5" width="11.25390625" style="25" customWidth="1"/>
    <col min="6" max="6" width="8.00390625" style="25" customWidth="1"/>
    <col min="7" max="7" width="8.375" style="25" customWidth="1"/>
    <col min="8" max="8" width="10.25390625" style="25" customWidth="1"/>
    <col min="9" max="16384" width="9.125" style="1" customWidth="1"/>
  </cols>
  <sheetData>
    <row r="1" ht="24.75" customHeight="1">
      <c r="B1" s="13" t="s">
        <v>47</v>
      </c>
    </row>
    <row r="2" ht="15">
      <c r="B2" s="13" t="s">
        <v>36</v>
      </c>
    </row>
    <row r="3" ht="12.75">
      <c r="D3" s="30" t="s">
        <v>43</v>
      </c>
    </row>
    <row r="4" ht="22.5">
      <c r="D4" s="31" t="s">
        <v>29</v>
      </c>
    </row>
    <row r="5" spans="1:244" s="4" customFormat="1" ht="13.5" thickBot="1">
      <c r="A5" s="15"/>
      <c r="B5" s="9"/>
      <c r="C5" s="15"/>
      <c r="D5" s="32"/>
      <c r="E5" s="26"/>
      <c r="F5" s="26"/>
      <c r="G5" s="26"/>
      <c r="H5" s="2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2" customFormat="1" ht="57" thickBot="1">
      <c r="A6" s="16" t="s">
        <v>14</v>
      </c>
      <c r="B6" s="10" t="s">
        <v>16</v>
      </c>
      <c r="C6" s="16" t="s">
        <v>17</v>
      </c>
      <c r="D6" s="24" t="s">
        <v>15</v>
      </c>
      <c r="E6" s="24" t="s">
        <v>30</v>
      </c>
      <c r="F6" s="24" t="s">
        <v>33</v>
      </c>
      <c r="G6" s="24" t="s">
        <v>34</v>
      </c>
      <c r="H6" s="24" t="s">
        <v>35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2.75">
      <c r="A7" s="17"/>
      <c r="B7" s="9"/>
      <c r="C7" s="15"/>
      <c r="D7" s="32"/>
      <c r="E7" s="26"/>
      <c r="F7" s="26"/>
      <c r="G7" s="26"/>
      <c r="H7" s="2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8" s="36" customFormat="1" ht="12.75">
      <c r="A8" s="41">
        <v>600</v>
      </c>
      <c r="B8" s="41"/>
      <c r="C8" s="42"/>
      <c r="D8" s="43" t="s">
        <v>40</v>
      </c>
      <c r="E8" s="51">
        <f>SUM(E10)</f>
        <v>0</v>
      </c>
      <c r="F8" s="51">
        <f>SUM(F10)</f>
        <v>117170</v>
      </c>
      <c r="G8" s="51">
        <f>SUM(G10)</f>
        <v>60000</v>
      </c>
      <c r="H8" s="52">
        <f>E8+F8-G8</f>
        <v>57170</v>
      </c>
    </row>
    <row r="9" spans="1:7" s="36" customFormat="1" ht="12.75">
      <c r="A9" s="53"/>
      <c r="B9" s="53"/>
      <c r="C9" s="54"/>
      <c r="D9" s="55"/>
      <c r="E9" s="56"/>
      <c r="F9" s="57"/>
      <c r="G9" s="57"/>
    </row>
    <row r="10" spans="1:8" s="36" customFormat="1" ht="12.75">
      <c r="A10" s="38"/>
      <c r="B10" s="38">
        <v>60014</v>
      </c>
      <c r="C10" s="39"/>
      <c r="D10" s="40" t="s">
        <v>41</v>
      </c>
      <c r="E10" s="56"/>
      <c r="F10" s="56">
        <f>SUM(F12:F16)</f>
        <v>117170</v>
      </c>
      <c r="G10" s="56">
        <f>SUM(G12:G16)</f>
        <v>60000</v>
      </c>
      <c r="H10" s="52">
        <f>E10+F10-G10</f>
        <v>57170</v>
      </c>
    </row>
    <row r="11" ht="12.75"/>
    <row r="12" spans="3:8" ht="12.75">
      <c r="C12" s="19" t="s">
        <v>24</v>
      </c>
      <c r="D12" s="30" t="s">
        <v>25</v>
      </c>
      <c r="E12" s="28"/>
      <c r="F12" s="28">
        <v>57170</v>
      </c>
      <c r="G12" s="28"/>
      <c r="H12" s="28">
        <f>E12+F12-G12</f>
        <v>57170</v>
      </c>
    </row>
    <row r="13" spans="3:8" ht="12.75">
      <c r="C13" s="19"/>
      <c r="E13" s="28"/>
      <c r="F13" s="28"/>
      <c r="G13" s="28"/>
      <c r="H13" s="28"/>
    </row>
    <row r="14" spans="1:8" s="36" customFormat="1" ht="78.75" outlineLevel="1">
      <c r="A14" s="58"/>
      <c r="B14" s="58"/>
      <c r="C14" s="59">
        <v>6280</v>
      </c>
      <c r="D14" s="60" t="s">
        <v>42</v>
      </c>
      <c r="E14" s="61">
        <v>60000</v>
      </c>
      <c r="F14" s="63"/>
      <c r="G14" s="62">
        <v>60000</v>
      </c>
      <c r="H14" s="52">
        <f>E14+F14-G14</f>
        <v>0</v>
      </c>
    </row>
    <row r="15" spans="1:8" s="6" customFormat="1" ht="12.75">
      <c r="A15" s="20"/>
      <c r="B15" s="21"/>
      <c r="C15" s="14"/>
      <c r="D15" s="30"/>
      <c r="E15" s="28"/>
      <c r="F15" s="28"/>
      <c r="G15" s="28"/>
      <c r="H15" s="27"/>
    </row>
    <row r="16" spans="1:8" s="36" customFormat="1" ht="78.75" outlineLevel="1">
      <c r="A16" s="58"/>
      <c r="B16" s="58"/>
      <c r="C16" s="59">
        <v>6289</v>
      </c>
      <c r="D16" s="60" t="s">
        <v>42</v>
      </c>
      <c r="E16" s="61"/>
      <c r="F16" s="63">
        <v>60000</v>
      </c>
      <c r="G16" s="62"/>
      <c r="H16" s="52">
        <f>E16+F16-G16</f>
        <v>60000</v>
      </c>
    </row>
    <row r="17" spans="1:8" s="36" customFormat="1" ht="12.75" outlineLevel="1">
      <c r="A17" s="58"/>
      <c r="B17" s="58"/>
      <c r="C17" s="59"/>
      <c r="D17" s="60"/>
      <c r="E17" s="61"/>
      <c r="F17" s="63"/>
      <c r="G17" s="62"/>
      <c r="H17" s="52"/>
    </row>
    <row r="18" spans="1:8" s="5" customFormat="1" ht="12.75">
      <c r="A18" s="18">
        <v>700</v>
      </c>
      <c r="B18" s="11"/>
      <c r="C18" s="18"/>
      <c r="D18" s="33" t="s">
        <v>0</v>
      </c>
      <c r="E18" s="27">
        <f>SUM(E19:E20)</f>
        <v>0</v>
      </c>
      <c r="F18" s="27">
        <f>SUM(F19:F20)</f>
        <v>0</v>
      </c>
      <c r="G18" s="27">
        <f>SUM(G19:G20)</f>
        <v>1550000</v>
      </c>
      <c r="H18" s="27">
        <f>E18+F18-G18</f>
        <v>-1550000</v>
      </c>
    </row>
    <row r="19" spans="5:8" ht="12.75">
      <c r="E19" s="28"/>
      <c r="F19" s="28"/>
      <c r="G19" s="28"/>
      <c r="H19" s="27"/>
    </row>
    <row r="20" spans="1:8" s="2" customFormat="1" ht="22.5">
      <c r="A20" s="12"/>
      <c r="B20" s="8">
        <v>70005</v>
      </c>
      <c r="C20" s="12"/>
      <c r="D20" s="34" t="s">
        <v>1</v>
      </c>
      <c r="E20" s="29"/>
      <c r="F20" s="29">
        <f>SUM(F22:F22)</f>
        <v>0</v>
      </c>
      <c r="G20" s="29">
        <f>SUM(G22:G22)</f>
        <v>1550000</v>
      </c>
      <c r="H20" s="29">
        <f>E20+F20-G20</f>
        <v>-1550000</v>
      </c>
    </row>
    <row r="21" spans="1:8" s="2" customFormat="1" ht="12.75">
      <c r="A21" s="12"/>
      <c r="B21" s="8"/>
      <c r="C21" s="12"/>
      <c r="D21" s="34"/>
      <c r="E21" s="29"/>
      <c r="F21" s="29"/>
      <c r="G21" s="29"/>
      <c r="H21" s="27"/>
    </row>
    <row r="22" spans="1:8" s="2" customFormat="1" ht="22.5">
      <c r="A22" s="12"/>
      <c r="B22" s="8"/>
      <c r="C22" s="36" t="s">
        <v>31</v>
      </c>
      <c r="D22" s="35" t="s">
        <v>32</v>
      </c>
      <c r="E22" s="37">
        <v>1550000</v>
      </c>
      <c r="F22" s="37"/>
      <c r="G22" s="37">
        <v>1550000</v>
      </c>
      <c r="H22" s="37">
        <f>E22+F22-G22</f>
        <v>0</v>
      </c>
    </row>
    <row r="23" spans="5:8" ht="12.75">
      <c r="E23" s="28"/>
      <c r="F23" s="28"/>
      <c r="G23" s="28"/>
      <c r="H23" s="27"/>
    </row>
    <row r="24" spans="1:8" s="5" customFormat="1" ht="12.75">
      <c r="A24" s="18">
        <v>750</v>
      </c>
      <c r="B24" s="11"/>
      <c r="C24" s="18"/>
      <c r="D24" s="33" t="s">
        <v>2</v>
      </c>
      <c r="E24" s="27">
        <f>E26</f>
        <v>0</v>
      </c>
      <c r="F24" s="27">
        <f>F26</f>
        <v>19000</v>
      </c>
      <c r="G24" s="27">
        <f>G26</f>
        <v>0</v>
      </c>
      <c r="H24" s="27">
        <f>E24+F24-G24</f>
        <v>19000</v>
      </c>
    </row>
    <row r="25" spans="5:8" ht="12.75">
      <c r="E25" s="28"/>
      <c r="F25" s="28"/>
      <c r="G25" s="28"/>
      <c r="H25" s="27"/>
    </row>
    <row r="26" spans="1:8" s="2" customFormat="1" ht="12.75">
      <c r="A26" s="12"/>
      <c r="B26" s="8">
        <v>75020</v>
      </c>
      <c r="C26" s="12"/>
      <c r="D26" s="34" t="s">
        <v>11</v>
      </c>
      <c r="E26" s="29"/>
      <c r="F26" s="29">
        <f>SUM(F27:F30)</f>
        <v>19000</v>
      </c>
      <c r="G26" s="29">
        <f>SUM(G27:G30)</f>
        <v>0</v>
      </c>
      <c r="H26" s="29">
        <f>E26+F26-G26</f>
        <v>19000</v>
      </c>
    </row>
    <row r="27" spans="5:8" ht="12.75">
      <c r="E27" s="28"/>
      <c r="F27" s="28"/>
      <c r="G27" s="28"/>
      <c r="H27" s="28"/>
    </row>
    <row r="28" spans="3:8" ht="12.75">
      <c r="C28" s="19" t="s">
        <v>24</v>
      </c>
      <c r="D28" s="30" t="s">
        <v>25</v>
      </c>
      <c r="E28" s="28">
        <v>7000</v>
      </c>
      <c r="F28" s="28">
        <v>8000</v>
      </c>
      <c r="G28" s="28"/>
      <c r="H28" s="28">
        <f>E28+F28-G28</f>
        <v>15000</v>
      </c>
    </row>
    <row r="29" spans="3:8" ht="12.75">
      <c r="C29" s="19"/>
      <c r="E29" s="28"/>
      <c r="F29" s="28"/>
      <c r="G29" s="28"/>
      <c r="H29" s="28"/>
    </row>
    <row r="30" spans="3:8" ht="56.25">
      <c r="C30" s="14">
        <v>2127</v>
      </c>
      <c r="D30" s="30" t="s">
        <v>26</v>
      </c>
      <c r="E30" s="28"/>
      <c r="F30" s="28">
        <v>11000</v>
      </c>
      <c r="G30" s="28"/>
      <c r="H30" s="28">
        <f>E30+F30-G30</f>
        <v>11000</v>
      </c>
    </row>
    <row r="31" spans="5:8" ht="12.75">
      <c r="E31" s="28"/>
      <c r="F31" s="28"/>
      <c r="G31" s="28"/>
      <c r="H31" s="28"/>
    </row>
    <row r="32" spans="5:8" ht="12.75">
      <c r="E32" s="28"/>
      <c r="F32" s="28"/>
      <c r="G32" s="28"/>
      <c r="H32" s="27"/>
    </row>
    <row r="33" spans="1:8" s="5" customFormat="1" ht="12.75">
      <c r="A33" s="18">
        <v>758</v>
      </c>
      <c r="B33" s="11"/>
      <c r="C33" s="18"/>
      <c r="D33" s="33" t="s">
        <v>6</v>
      </c>
      <c r="E33" s="27">
        <f>E35+E39</f>
        <v>0</v>
      </c>
      <c r="F33" s="27">
        <f>F35+F39</f>
        <v>337925</v>
      </c>
      <c r="G33" s="27">
        <f>G35+G39</f>
        <v>100000</v>
      </c>
      <c r="H33" s="27">
        <f>E33+F33-G33</f>
        <v>237925</v>
      </c>
    </row>
    <row r="34" spans="5:8" ht="12.75">
      <c r="E34" s="28"/>
      <c r="F34" s="28"/>
      <c r="G34" s="28"/>
      <c r="H34" s="27"/>
    </row>
    <row r="35" spans="1:8" s="2" customFormat="1" ht="33.75">
      <c r="A35" s="12"/>
      <c r="B35" s="8">
        <v>75801</v>
      </c>
      <c r="C35" s="12"/>
      <c r="D35" s="34" t="s">
        <v>28</v>
      </c>
      <c r="E35" s="29"/>
      <c r="F35" s="29">
        <f>SUM(F36:F37)</f>
        <v>237925</v>
      </c>
      <c r="G35" s="29">
        <f>SUM(G36:G37)</f>
        <v>0</v>
      </c>
      <c r="H35" s="29">
        <f>E35+F35-G35</f>
        <v>237925</v>
      </c>
    </row>
    <row r="36" spans="5:8" ht="12.75">
      <c r="E36" s="28"/>
      <c r="F36" s="28"/>
      <c r="G36" s="28"/>
      <c r="H36" s="27"/>
    </row>
    <row r="37" spans="3:8" ht="12.75">
      <c r="C37" s="14">
        <v>2920</v>
      </c>
      <c r="D37" s="30" t="s">
        <v>12</v>
      </c>
      <c r="E37" s="28">
        <v>10602586</v>
      </c>
      <c r="F37" s="28">
        <f>52800+185125</f>
        <v>237925</v>
      </c>
      <c r="G37" s="28"/>
      <c r="H37" s="28">
        <f>E37+F37-G37</f>
        <v>10840511</v>
      </c>
    </row>
    <row r="38" spans="5:8" ht="12.75">
      <c r="E38" s="28"/>
      <c r="F38" s="28"/>
      <c r="G38" s="28"/>
      <c r="H38" s="28"/>
    </row>
    <row r="39" spans="1:8" s="50" customFormat="1" ht="22.5">
      <c r="A39" s="46"/>
      <c r="B39" s="47">
        <v>75802</v>
      </c>
      <c r="C39" s="46"/>
      <c r="D39" s="48" t="s">
        <v>39</v>
      </c>
      <c r="E39" s="49"/>
      <c r="F39" s="49">
        <f>SUM(F41:F43)</f>
        <v>100000</v>
      </c>
      <c r="G39" s="49">
        <f>SUM(G41:G43)</f>
        <v>100000</v>
      </c>
      <c r="H39" s="28">
        <f>E39+F39-G39</f>
        <v>0</v>
      </c>
    </row>
    <row r="40" spans="1:8" s="50" customFormat="1" ht="12.75">
      <c r="A40" s="46"/>
      <c r="B40" s="47"/>
      <c r="C40" s="46"/>
      <c r="D40" s="48"/>
      <c r="E40" s="49"/>
      <c r="F40" s="49"/>
      <c r="G40" s="49"/>
      <c r="H40" s="28"/>
    </row>
    <row r="41" spans="3:8" ht="22.5">
      <c r="C41" s="14">
        <v>2780</v>
      </c>
      <c r="D41" s="30" t="s">
        <v>44</v>
      </c>
      <c r="E41" s="28">
        <v>100000</v>
      </c>
      <c r="F41" s="28"/>
      <c r="G41" s="28">
        <v>100000</v>
      </c>
      <c r="H41" s="28">
        <f>E41+F41-G41</f>
        <v>0</v>
      </c>
    </row>
    <row r="42" spans="5:8" ht="12.75">
      <c r="E42" s="28"/>
      <c r="F42" s="28"/>
      <c r="G42" s="28"/>
      <c r="H42" s="28"/>
    </row>
    <row r="43" spans="3:8" ht="22.5">
      <c r="C43" s="14">
        <v>2789</v>
      </c>
      <c r="D43" s="30" t="s">
        <v>44</v>
      </c>
      <c r="E43" s="28"/>
      <c r="F43" s="28">
        <v>100000</v>
      </c>
      <c r="G43" s="28"/>
      <c r="H43" s="28">
        <f>E43+F43-G43</f>
        <v>100000</v>
      </c>
    </row>
    <row r="44" spans="5:8" ht="12.75">
      <c r="E44" s="28"/>
      <c r="F44" s="28"/>
      <c r="G44" s="28"/>
      <c r="H44" s="28"/>
    </row>
    <row r="45" spans="1:8" s="5" customFormat="1" ht="12.75">
      <c r="A45" s="18">
        <v>801</v>
      </c>
      <c r="B45" s="11"/>
      <c r="C45" s="18"/>
      <c r="D45" s="33" t="s">
        <v>8</v>
      </c>
      <c r="E45" s="27">
        <f>E51+E59+E55+E47</f>
        <v>0</v>
      </c>
      <c r="F45" s="27">
        <f>F51+F59+F55+F47</f>
        <v>141221</v>
      </c>
      <c r="G45" s="27">
        <f>G51+G59+G55+G47</f>
        <v>0</v>
      </c>
      <c r="H45" s="27">
        <f>E45+F45-G45</f>
        <v>141221</v>
      </c>
    </row>
    <row r="46" spans="1:8" s="5" customFormat="1" ht="12.75">
      <c r="A46" s="18"/>
      <c r="B46" s="11"/>
      <c r="C46" s="18"/>
      <c r="D46" s="33"/>
      <c r="E46" s="27"/>
      <c r="F46" s="27"/>
      <c r="G46" s="27"/>
      <c r="H46" s="27"/>
    </row>
    <row r="47" spans="1:8" s="5" customFormat="1" ht="12.75">
      <c r="A47" s="18"/>
      <c r="B47" s="8">
        <v>80102</v>
      </c>
      <c r="C47" s="12"/>
      <c r="D47" s="34" t="s">
        <v>45</v>
      </c>
      <c r="E47" s="29">
        <f>SUM(E49:E49)</f>
        <v>0</v>
      </c>
      <c r="F47" s="29">
        <f>SUM(F49:F49)</f>
        <v>18926</v>
      </c>
      <c r="G47" s="29">
        <f>SUM(G49:G49)</f>
        <v>0</v>
      </c>
      <c r="H47" s="27">
        <f>E47+F47-G47</f>
        <v>18926</v>
      </c>
    </row>
    <row r="48" spans="1:8" s="5" customFormat="1" ht="12.75">
      <c r="A48" s="18"/>
      <c r="B48" s="7"/>
      <c r="C48" s="14"/>
      <c r="D48" s="30"/>
      <c r="E48" s="28"/>
      <c r="F48" s="28"/>
      <c r="G48" s="28"/>
      <c r="H48" s="27"/>
    </row>
    <row r="49" spans="1:8" s="5" customFormat="1" ht="12.75">
      <c r="A49" s="18"/>
      <c r="B49" s="7"/>
      <c r="C49" s="19" t="s">
        <v>24</v>
      </c>
      <c r="D49" s="30" t="s">
        <v>25</v>
      </c>
      <c r="E49" s="28">
        <v>0</v>
      </c>
      <c r="F49" s="28">
        <f>10026+8900</f>
        <v>18926</v>
      </c>
      <c r="G49" s="28"/>
      <c r="H49" s="28">
        <f>E49+F49-G49</f>
        <v>18926</v>
      </c>
    </row>
    <row r="50" spans="1:8" s="5" customFormat="1" ht="12.75">
      <c r="A50" s="18"/>
      <c r="B50" s="11"/>
      <c r="C50" s="18"/>
      <c r="D50" s="33"/>
      <c r="E50" s="27"/>
      <c r="F50" s="27"/>
      <c r="G50" s="27"/>
      <c r="H50" s="27"/>
    </row>
    <row r="51" spans="1:8" s="2" customFormat="1" ht="12.75">
      <c r="A51" s="12"/>
      <c r="B51" s="8">
        <v>80120</v>
      </c>
      <c r="C51" s="12"/>
      <c r="D51" s="34" t="s">
        <v>9</v>
      </c>
      <c r="E51" s="29">
        <f>SUM(E53:E53)</f>
        <v>0</v>
      </c>
      <c r="F51" s="29">
        <f>SUM(F53:F53)</f>
        <v>49877</v>
      </c>
      <c r="G51" s="29">
        <f>SUM(G53:G53)</f>
        <v>0</v>
      </c>
      <c r="H51" s="27">
        <f>E51+F51-G51</f>
        <v>49877</v>
      </c>
    </row>
    <row r="52" spans="5:8" ht="12.75">
      <c r="E52" s="28"/>
      <c r="F52" s="28"/>
      <c r="G52" s="28"/>
      <c r="H52" s="27"/>
    </row>
    <row r="53" spans="3:8" ht="12.75">
      <c r="C53" s="19" t="s">
        <v>24</v>
      </c>
      <c r="D53" s="30" t="s">
        <v>25</v>
      </c>
      <c r="E53" s="28">
        <v>0</v>
      </c>
      <c r="F53" s="28">
        <f>37477+12400</f>
        <v>49877</v>
      </c>
      <c r="G53" s="28"/>
      <c r="H53" s="28">
        <f>E53+F53-G53</f>
        <v>49877</v>
      </c>
    </row>
    <row r="54" spans="3:8" ht="12.75">
      <c r="C54" s="19"/>
      <c r="E54" s="28"/>
      <c r="F54" s="28"/>
      <c r="G54" s="28"/>
      <c r="H54" s="27"/>
    </row>
    <row r="55" spans="1:8" s="2" customFormat="1" ht="12.75">
      <c r="A55" s="12"/>
      <c r="B55" s="8">
        <v>80130</v>
      </c>
      <c r="C55" s="12"/>
      <c r="D55" s="34" t="s">
        <v>20</v>
      </c>
      <c r="E55" s="29"/>
      <c r="F55" s="29">
        <f>SUM(F56:F58)</f>
        <v>71568</v>
      </c>
      <c r="G55" s="29">
        <f>SUM(G56:G58)</f>
        <v>0</v>
      </c>
      <c r="H55" s="29">
        <f>E55+F55-G55</f>
        <v>71568</v>
      </c>
    </row>
    <row r="56" spans="3:8" ht="12.75">
      <c r="C56" s="19"/>
      <c r="E56" s="28"/>
      <c r="F56" s="28"/>
      <c r="G56" s="28"/>
      <c r="H56" s="28"/>
    </row>
    <row r="57" spans="3:8" ht="12.75">
      <c r="C57" s="19" t="s">
        <v>24</v>
      </c>
      <c r="D57" s="30" t="s">
        <v>25</v>
      </c>
      <c r="E57" s="28">
        <v>61430</v>
      </c>
      <c r="F57" s="28">
        <v>71568</v>
      </c>
      <c r="G57" s="28"/>
      <c r="H57" s="28">
        <f>E57+F57-G57</f>
        <v>132998</v>
      </c>
    </row>
    <row r="58" spans="3:8" ht="12.75">
      <c r="C58" s="19"/>
      <c r="E58" s="28"/>
      <c r="F58" s="28"/>
      <c r="G58" s="28"/>
      <c r="H58" s="28"/>
    </row>
    <row r="59" spans="1:8" s="2" customFormat="1" ht="12.75">
      <c r="A59" s="12"/>
      <c r="B59" s="8">
        <v>80132</v>
      </c>
      <c r="C59" s="22"/>
      <c r="D59" s="34" t="s">
        <v>18</v>
      </c>
      <c r="E59" s="29">
        <f>SUM(E61:E61)</f>
        <v>0</v>
      </c>
      <c r="F59" s="29">
        <f>SUM(F61:F61)</f>
        <v>850</v>
      </c>
      <c r="G59" s="29">
        <f>SUM(G61:G61)</f>
        <v>0</v>
      </c>
      <c r="H59" s="29">
        <f>E59+F59-G59</f>
        <v>850</v>
      </c>
    </row>
    <row r="60" spans="1:8" s="2" customFormat="1" ht="12.75">
      <c r="A60" s="12"/>
      <c r="B60" s="8"/>
      <c r="C60" s="22"/>
      <c r="D60" s="34"/>
      <c r="E60" s="29"/>
      <c r="F60" s="29"/>
      <c r="G60" s="29"/>
      <c r="H60" s="29"/>
    </row>
    <row r="61" spans="3:8" ht="12.75">
      <c r="C61" s="19" t="s">
        <v>24</v>
      </c>
      <c r="D61" s="30" t="s">
        <v>25</v>
      </c>
      <c r="E61" s="28"/>
      <c r="F61" s="28">
        <v>850</v>
      </c>
      <c r="G61" s="28"/>
      <c r="H61" s="28">
        <f>E61+F61-G61</f>
        <v>850</v>
      </c>
    </row>
    <row r="62" spans="3:8" ht="12.75">
      <c r="C62" s="19"/>
      <c r="E62" s="28"/>
      <c r="F62" s="28"/>
      <c r="G62" s="28"/>
      <c r="H62" s="28"/>
    </row>
    <row r="63" spans="1:8" s="5" customFormat="1" ht="12.75">
      <c r="A63" s="18">
        <v>852</v>
      </c>
      <c r="B63" s="11"/>
      <c r="C63" s="18"/>
      <c r="D63" s="33" t="s">
        <v>3</v>
      </c>
      <c r="E63" s="27">
        <f>E65+E69+E77</f>
        <v>0</v>
      </c>
      <c r="F63" s="27">
        <f>F65+F69+F77</f>
        <v>307630</v>
      </c>
      <c r="G63" s="27">
        <f>G65+G69+G77</f>
        <v>0</v>
      </c>
      <c r="H63" s="27">
        <f>E63+F63-G63</f>
        <v>307630</v>
      </c>
    </row>
    <row r="64" spans="5:8" ht="12.75">
      <c r="E64" s="28"/>
      <c r="F64" s="28"/>
      <c r="G64" s="28"/>
      <c r="H64" s="27"/>
    </row>
    <row r="65" spans="1:8" s="2" customFormat="1" ht="22.5">
      <c r="A65" s="12"/>
      <c r="B65" s="8">
        <v>85201</v>
      </c>
      <c r="C65" s="12"/>
      <c r="D65" s="34" t="s">
        <v>4</v>
      </c>
      <c r="E65" s="29"/>
      <c r="F65" s="29">
        <f>SUM(F66:F67)</f>
        <v>23000</v>
      </c>
      <c r="G65" s="29">
        <f>SUM(G66:G67)</f>
        <v>0</v>
      </c>
      <c r="H65" s="29">
        <f>E65+F65-G65</f>
        <v>23000</v>
      </c>
    </row>
    <row r="66" spans="5:8" ht="12.75">
      <c r="E66" s="28"/>
      <c r="F66" s="28"/>
      <c r="G66" s="28"/>
      <c r="H66" s="27"/>
    </row>
    <row r="67" spans="3:8" ht="12.75">
      <c r="C67" s="19" t="s">
        <v>24</v>
      </c>
      <c r="D67" s="30" t="s">
        <v>25</v>
      </c>
      <c r="E67" s="28">
        <v>27500</v>
      </c>
      <c r="F67" s="28">
        <v>23000</v>
      </c>
      <c r="G67" s="28"/>
      <c r="H67" s="28">
        <f>E67+F67-G67</f>
        <v>50500</v>
      </c>
    </row>
    <row r="68" spans="3:8" ht="12.75">
      <c r="C68" s="19"/>
      <c r="E68" s="28"/>
      <c r="F68" s="28"/>
      <c r="G68" s="28"/>
      <c r="H68" s="28"/>
    </row>
    <row r="69" spans="1:8" s="2" customFormat="1" ht="12.75">
      <c r="A69" s="12"/>
      <c r="B69" s="8">
        <v>85202</v>
      </c>
      <c r="C69" s="12"/>
      <c r="D69" s="34" t="s">
        <v>5</v>
      </c>
      <c r="E69" s="29"/>
      <c r="F69" s="29">
        <f>SUM(F70:F76)</f>
        <v>268130</v>
      </c>
      <c r="G69" s="29">
        <f>SUM(G70:G76)</f>
        <v>0</v>
      </c>
      <c r="H69" s="29">
        <f>E69+F69-G69</f>
        <v>268130</v>
      </c>
    </row>
    <row r="70" spans="1:8" s="2" customFormat="1" ht="12.75">
      <c r="A70" s="12"/>
      <c r="B70" s="8"/>
      <c r="C70" s="12"/>
      <c r="D70" s="34"/>
      <c r="E70" s="28"/>
      <c r="F70" s="28"/>
      <c r="G70" s="28"/>
      <c r="H70" s="28"/>
    </row>
    <row r="71" spans="3:8" ht="12.75">
      <c r="C71" s="19" t="s">
        <v>23</v>
      </c>
      <c r="D71" s="30" t="s">
        <v>13</v>
      </c>
      <c r="E71" s="28">
        <v>2749000</v>
      </c>
      <c r="F71" s="28">
        <f>82000+610</f>
        <v>82610</v>
      </c>
      <c r="G71" s="28"/>
      <c r="H71" s="28">
        <f>E71+F71-G71</f>
        <v>2831610</v>
      </c>
    </row>
    <row r="72" spans="5:8" ht="12.75">
      <c r="E72" s="28"/>
      <c r="F72" s="28"/>
      <c r="G72" s="28"/>
      <c r="H72" s="28"/>
    </row>
    <row r="73" spans="3:8" ht="33.75">
      <c r="C73" s="14">
        <v>2130</v>
      </c>
      <c r="D73" s="30" t="s">
        <v>19</v>
      </c>
      <c r="E73" s="28">
        <v>6625609</v>
      </c>
      <c r="F73" s="28">
        <v>16000</v>
      </c>
      <c r="G73" s="28"/>
      <c r="H73" s="28">
        <f>E73+F73-G73</f>
        <v>6641609</v>
      </c>
    </row>
    <row r="74" spans="3:8" ht="12.75">
      <c r="C74" s="19"/>
      <c r="E74" s="28"/>
      <c r="F74" s="28"/>
      <c r="G74" s="28"/>
      <c r="H74" s="28"/>
    </row>
    <row r="75" spans="3:8" ht="12.75">
      <c r="C75" s="19" t="s">
        <v>24</v>
      </c>
      <c r="D75" s="30" t="s">
        <v>25</v>
      </c>
      <c r="E75" s="28">
        <v>82450</v>
      </c>
      <c r="F75" s="28">
        <f>85000+23000+12420+3000+26930+7370+11800</f>
        <v>169520</v>
      </c>
      <c r="G75" s="28"/>
      <c r="H75" s="28">
        <f>E75+F75-G75</f>
        <v>251970</v>
      </c>
    </row>
    <row r="76" spans="3:8" ht="12.75">
      <c r="C76" s="19"/>
      <c r="E76" s="28"/>
      <c r="F76" s="28"/>
      <c r="G76" s="28"/>
      <c r="H76" s="28"/>
    </row>
    <row r="77" spans="1:8" s="2" customFormat="1" ht="12.75">
      <c r="A77" s="12"/>
      <c r="B77" s="8">
        <v>85203</v>
      </c>
      <c r="C77" s="12"/>
      <c r="D77" s="34" t="s">
        <v>38</v>
      </c>
      <c r="E77" s="29">
        <f>SUM(E79:E80)</f>
        <v>0</v>
      </c>
      <c r="F77" s="29">
        <f>SUM(F79:F80)</f>
        <v>16500</v>
      </c>
      <c r="G77" s="29">
        <f>SUM(G79:G80)</f>
        <v>0</v>
      </c>
      <c r="H77" s="29">
        <f>E77+F77-G77</f>
        <v>16500</v>
      </c>
    </row>
    <row r="78" spans="1:8" s="2" customFormat="1" ht="12.75">
      <c r="A78" s="12"/>
      <c r="B78" s="8"/>
      <c r="C78" s="12"/>
      <c r="D78" s="34"/>
      <c r="E78" s="29"/>
      <c r="F78" s="29"/>
      <c r="G78" s="29"/>
      <c r="H78" s="29"/>
    </row>
    <row r="79" spans="3:8" ht="12.75">
      <c r="C79" s="19" t="s">
        <v>24</v>
      </c>
      <c r="D79" s="30" t="s">
        <v>25</v>
      </c>
      <c r="E79" s="28"/>
      <c r="F79" s="28">
        <f>720+15780</f>
        <v>16500</v>
      </c>
      <c r="G79" s="28"/>
      <c r="H79" s="28">
        <f>E79+F79-G79</f>
        <v>16500</v>
      </c>
    </row>
    <row r="80" spans="3:8" ht="12.75">
      <c r="C80" s="19"/>
      <c r="E80" s="28"/>
      <c r="F80" s="28"/>
      <c r="G80" s="28"/>
      <c r="H80" s="28"/>
    </row>
    <row r="81" spans="1:8" s="5" customFormat="1" ht="22.5">
      <c r="A81" s="18">
        <v>853</v>
      </c>
      <c r="B81" s="11"/>
      <c r="C81" s="23"/>
      <c r="D81" s="33" t="s">
        <v>22</v>
      </c>
      <c r="E81" s="27">
        <f>E83+E87</f>
        <v>0</v>
      </c>
      <c r="F81" s="27">
        <f>F83+F87</f>
        <v>182024</v>
      </c>
      <c r="G81" s="27">
        <f>G83+G87</f>
        <v>0</v>
      </c>
      <c r="H81" s="27">
        <f>E81+F81-G81</f>
        <v>182024</v>
      </c>
    </row>
    <row r="82" spans="1:8" s="2" customFormat="1" ht="12.75">
      <c r="A82" s="12"/>
      <c r="B82" s="8"/>
      <c r="C82" s="12"/>
      <c r="D82" s="34"/>
      <c r="E82" s="28"/>
      <c r="F82" s="28"/>
      <c r="G82" s="28"/>
      <c r="H82" s="27"/>
    </row>
    <row r="83" spans="1:8" s="2" customFormat="1" ht="12.75">
      <c r="A83" s="12"/>
      <c r="B83" s="8">
        <v>83333</v>
      </c>
      <c r="C83" s="12"/>
      <c r="D83" s="34" t="s">
        <v>27</v>
      </c>
      <c r="E83" s="29"/>
      <c r="F83" s="29">
        <f>SUM(F85:F86)</f>
        <v>177080</v>
      </c>
      <c r="G83" s="29">
        <f>SUM(G85:G86)</f>
        <v>0</v>
      </c>
      <c r="H83" s="29">
        <f>E83+F83-G83</f>
        <v>177080</v>
      </c>
    </row>
    <row r="84" spans="5:8" ht="12.75">
      <c r="E84" s="28"/>
      <c r="F84" s="28"/>
      <c r="G84" s="28"/>
      <c r="H84" s="27"/>
    </row>
    <row r="85" spans="3:8" ht="12.75">
      <c r="C85" s="19" t="s">
        <v>24</v>
      </c>
      <c r="D85" s="30" t="s">
        <v>25</v>
      </c>
      <c r="E85" s="28">
        <v>403000</v>
      </c>
      <c r="F85" s="28">
        <v>177080</v>
      </c>
      <c r="G85" s="28"/>
      <c r="H85" s="28">
        <f>E85+F85-G85</f>
        <v>580080</v>
      </c>
    </row>
    <row r="86" spans="3:8" ht="12.75">
      <c r="C86" s="19"/>
      <c r="E86" s="28"/>
      <c r="F86" s="28"/>
      <c r="G86" s="28"/>
      <c r="H86" s="28"/>
    </row>
    <row r="87" spans="1:8" s="2" customFormat="1" ht="12.75">
      <c r="A87" s="45"/>
      <c r="B87" s="34">
        <v>85334</v>
      </c>
      <c r="C87" s="45"/>
      <c r="D87" s="8" t="s">
        <v>37</v>
      </c>
      <c r="E87" s="29"/>
      <c r="F87" s="29">
        <f>SUM(F88:F89)</f>
        <v>4944</v>
      </c>
      <c r="G87" s="29">
        <f>SUM(G88:G89)</f>
        <v>0</v>
      </c>
      <c r="H87" s="28">
        <f>E87+F87-G87</f>
        <v>4944</v>
      </c>
    </row>
    <row r="88" spans="1:8" ht="12.75">
      <c r="A88" s="25"/>
      <c r="B88" s="30"/>
      <c r="C88" s="25"/>
      <c r="D88" s="7"/>
      <c r="E88" s="28"/>
      <c r="F88" s="28"/>
      <c r="G88" s="28"/>
      <c r="H88" s="28"/>
    </row>
    <row r="89" spans="1:8" ht="76.5">
      <c r="A89" s="25"/>
      <c r="B89" s="30"/>
      <c r="C89" s="25">
        <v>2110</v>
      </c>
      <c r="D89" s="7" t="s">
        <v>21</v>
      </c>
      <c r="E89" s="28">
        <v>29404</v>
      </c>
      <c r="F89" s="28">
        <v>4944</v>
      </c>
      <c r="G89" s="28"/>
      <c r="H89" s="28">
        <f>E89+F89-G89</f>
        <v>34348</v>
      </c>
    </row>
    <row r="90" spans="3:8" ht="12.75">
      <c r="C90" s="19"/>
      <c r="E90" s="28"/>
      <c r="F90" s="28"/>
      <c r="G90" s="28"/>
      <c r="H90" s="28"/>
    </row>
    <row r="91" spans="1:8" s="5" customFormat="1" ht="22.5">
      <c r="A91" s="18">
        <v>854</v>
      </c>
      <c r="B91" s="11"/>
      <c r="C91" s="18"/>
      <c r="D91" s="33" t="s">
        <v>10</v>
      </c>
      <c r="E91" s="27">
        <f>E93</f>
        <v>0</v>
      </c>
      <c r="F91" s="27">
        <f>F93</f>
        <v>9842</v>
      </c>
      <c r="G91" s="27">
        <f>G93</f>
        <v>0</v>
      </c>
      <c r="H91" s="27">
        <f>E91+F91-G91</f>
        <v>9842</v>
      </c>
    </row>
    <row r="92" spans="1:8" s="5" customFormat="1" ht="12.75">
      <c r="A92" s="18"/>
      <c r="B92" s="11"/>
      <c r="C92" s="18"/>
      <c r="D92" s="33"/>
      <c r="E92" s="27"/>
      <c r="F92" s="27"/>
      <c r="G92" s="27"/>
      <c r="H92" s="27"/>
    </row>
    <row r="93" spans="2:8" ht="22.5">
      <c r="B93" s="8">
        <v>85406</v>
      </c>
      <c r="C93" s="12"/>
      <c r="D93" s="44" t="s">
        <v>46</v>
      </c>
      <c r="E93" s="29">
        <f>SUM(E95:E95)</f>
        <v>0</v>
      </c>
      <c r="F93" s="29">
        <f>SUM(F95:F95)</f>
        <v>9842</v>
      </c>
      <c r="G93" s="29">
        <f>SUM(G95:G95)</f>
        <v>0</v>
      </c>
      <c r="H93" s="29">
        <f>E93+F93-G93</f>
        <v>9842</v>
      </c>
    </row>
    <row r="94" spans="2:8" ht="12.75">
      <c r="B94" s="8"/>
      <c r="C94" s="12"/>
      <c r="D94" s="34"/>
      <c r="E94" s="28"/>
      <c r="F94" s="28"/>
      <c r="G94" s="28"/>
      <c r="H94" s="27"/>
    </row>
    <row r="95" spans="3:8" ht="12.75">
      <c r="C95" s="19" t="s">
        <v>24</v>
      </c>
      <c r="D95" s="30" t="s">
        <v>25</v>
      </c>
      <c r="E95" s="28">
        <v>0</v>
      </c>
      <c r="F95" s="28">
        <v>9842</v>
      </c>
      <c r="G95" s="28"/>
      <c r="H95" s="28">
        <f>E95+F95-G95</f>
        <v>9842</v>
      </c>
    </row>
    <row r="96" spans="1:8" s="5" customFormat="1" ht="21" customHeight="1">
      <c r="A96" s="18"/>
      <c r="B96" s="11"/>
      <c r="C96" s="18"/>
      <c r="D96" s="33" t="s">
        <v>7</v>
      </c>
      <c r="E96" s="27">
        <f>E18+E24+E33+E63+E45+E91+E81+E8</f>
        <v>0</v>
      </c>
      <c r="F96" s="27">
        <f>F18+F24+F33+F63+F45+F91+F81+F8</f>
        <v>1114812</v>
      </c>
      <c r="G96" s="27">
        <f>G18+G24+G33+G63+G45+G91+G81+G8</f>
        <v>1710000</v>
      </c>
      <c r="H96" s="27">
        <f>E96+F96-G96</f>
        <v>-595188</v>
      </c>
    </row>
    <row r="97" spans="5:7" ht="12.75">
      <c r="E97" s="28"/>
      <c r="F97" s="28"/>
      <c r="G97" s="28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2005-11-23T13:32:33Z</cp:lastPrinted>
  <dcterms:created xsi:type="dcterms:W3CDTF">2000-10-24T20:52:35Z</dcterms:created>
  <dcterms:modified xsi:type="dcterms:W3CDTF">2005-11-23T13:34:48Z</dcterms:modified>
  <cp:category/>
  <cp:version/>
  <cp:contentType/>
  <cp:contentStatus/>
</cp:coreProperties>
</file>