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<sst xmlns="http://schemas.openxmlformats.org/spreadsheetml/2006/main" count="82" uniqueCount="72">
  <si>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>RAZEM</t>
  </si>
  <si>
    <t>ŚRODOWISKOWY DOM SAMOPOMOCY</t>
  </si>
  <si>
    <t>DPS PIGŻA</t>
  </si>
  <si>
    <t>Zespół Szkół w Chełmży</t>
  </si>
  <si>
    <t>Razem</t>
  </si>
  <si>
    <t>od km 5+050 do 6+000, na dł. 0,950 km</t>
  </si>
  <si>
    <t>od km 3+282 do 4+582, na dł. 1,300 km</t>
  </si>
  <si>
    <t>2037 Dobrzejewice-Świętosław-Mazowsze</t>
  </si>
  <si>
    <t>od km 12+569 do 13+769, na dł. 1,200 km</t>
  </si>
  <si>
    <t>2001 Zławieś Mała-Zarośle Cienkie</t>
  </si>
  <si>
    <t>od km 0+350 do 0+750, na dł. 0,400 km</t>
  </si>
  <si>
    <t>Przyczepa do ciągnika</t>
  </si>
  <si>
    <t>URSUS 204</t>
  </si>
  <si>
    <t xml:space="preserve">Przecinarka </t>
  </si>
  <si>
    <t>do asfaltu</t>
  </si>
  <si>
    <t xml:space="preserve">PZD  W   TORUNIU </t>
  </si>
  <si>
    <t>Budowa garażu 2 - stanowiskowego</t>
  </si>
  <si>
    <t xml:space="preserve">Starostwo  Powiatowe   w  Toruniu </t>
  </si>
  <si>
    <t xml:space="preserve">Zakup  sprzętu  i  oprogramowania  komputerowego  </t>
  </si>
  <si>
    <t xml:space="preserve">Razem  </t>
  </si>
  <si>
    <t>Wydzielenie  klatek   schodowych  ścianą  ogniotrwałą  w budynku  Starostwa Powiatowego  w  Toruniu  ul.Szosa  Chełmińska  30/32</t>
  </si>
  <si>
    <t xml:space="preserve">Projekt i dokumentacja łącznika </t>
  </si>
  <si>
    <t xml:space="preserve">Budowa chodników </t>
  </si>
  <si>
    <t>Modernizacja  drogi  powiatowej nr  2016 -  Łubianka -Kończewice</t>
  </si>
  <si>
    <t xml:space="preserve">Przebudowa  drogi  powiatowej  nr  2010  Turzno -  Rogówko -  Lubicz  Dolny </t>
  </si>
  <si>
    <t xml:space="preserve">2004-Łążyn  Smolno </t>
  </si>
  <si>
    <t>DPS DOBRZEJEWICE</t>
  </si>
  <si>
    <t>Planowana  wartość  inwestycji  w roku  2006</t>
  </si>
  <si>
    <t xml:space="preserve">Zespół Szkół   CKU  w  Gronowie </t>
  </si>
  <si>
    <t>DPS BROWINA</t>
  </si>
  <si>
    <t xml:space="preserve">Zakup  dwóch zmywarek </t>
  </si>
  <si>
    <t xml:space="preserve">DPS -  wszystkie </t>
  </si>
  <si>
    <t xml:space="preserve">Wyposażenie  nowych miejsc  pracy  -  zadanie  współfinansowane  z  PFRON </t>
  </si>
  <si>
    <t xml:space="preserve">Zakup  samochodu  do  przewozu  osób  niepełnosprawnych -  zadanie  współfinansowane   z  PFRON </t>
  </si>
  <si>
    <t xml:space="preserve">Przystosowanie   poziomych  ciągów  komunikacyjnych    do  potrzeb  niepełnosprawności „-zadanie  współfinansowane  z  PFRON   </t>
  </si>
  <si>
    <t xml:space="preserve">Inne   wydatki  majątkowe-   zakup  udziałów </t>
  </si>
  <si>
    <t xml:space="preserve">Starostwo  Powiatowe </t>
  </si>
  <si>
    <t xml:space="preserve">Przebudowa w  DPS  Dobrzejewice  w  ŚDS   w  Osieku    dla  potrzeb  osób  niepełnosprawnych  w  tym  -urządzenie  terenów  zielonych (mała  architektura, gospodarka  drzewostanem ), ogrodzenie  i  budowa  oczyszczalni  ścieków .Nasadzenia   zieleni  i  wyłożenie  korą </t>
  </si>
  <si>
    <t>Przyłącze cieplne n/p  modernizacja  technologii  kotłowni  olejowych dokumentacja i   częściowy  koszt  inwestycji  -  wykonanie  w   S.P  w  Toruniu  .</t>
  </si>
  <si>
    <t xml:space="preserve">Instalacja  systemów alarmowo -przeciwpożarowych    w  budynkach domów  pomocy  społecznej  -  realizuje   SP  w  Toruniu </t>
  </si>
  <si>
    <t xml:space="preserve">ŚDS  w  DPS  Browina -  sprzęt </t>
  </si>
  <si>
    <t xml:space="preserve">Przebudowa  drogi  powiatowej  nr  2021Świerczynki Ostaszewo  od  km 4+281 na  dł 1,040  km </t>
  </si>
  <si>
    <t xml:space="preserve">Modernizacja  drogi  Łubianka  -Kończewice </t>
  </si>
  <si>
    <t xml:space="preserve">Dokumentacja na  adaptacje  pomieszczeń  w  budynku  głównym ,  wykonanie  pracowni </t>
  </si>
  <si>
    <t xml:space="preserve">Kserokopiarka </t>
  </si>
  <si>
    <t>z  kredytu inwestycyjnego</t>
  </si>
  <si>
    <t xml:space="preserve">Szkoła  Muzyczna  I  stopnia  w  Chełmży </t>
  </si>
  <si>
    <t xml:space="preserve">Zakup  piekarnika  elektrycznego </t>
  </si>
  <si>
    <t xml:space="preserve">PUP- zakupy  inwestycyjne </t>
  </si>
  <si>
    <t xml:space="preserve">Wymiana  instalacji  ciepłej  i  zimnej  wody  w  internacie  w  Gronowie </t>
  </si>
  <si>
    <t xml:space="preserve">Z.Sz.S    W  Chełmży </t>
  </si>
  <si>
    <t>Szafa   chłodnicza</t>
  </si>
  <si>
    <t>UE ,  BP</t>
  </si>
  <si>
    <t>z  tego  :</t>
  </si>
  <si>
    <t>Wykonana  wartość  inwestycji  w roku  2006.                                                                         Źródło   pokrycia   inwestycji .</t>
  </si>
  <si>
    <t>RAZEM  inwestycje   drogowe</t>
  </si>
  <si>
    <t xml:space="preserve">RAZEM zakupy  inwestycyjne </t>
  </si>
  <si>
    <t xml:space="preserve">RAZEM   PZD  </t>
  </si>
  <si>
    <t xml:space="preserve">DOCHODY  WŁASNE , dotacje , pozostałe   dochody </t>
  </si>
  <si>
    <t xml:space="preserve">Razem </t>
  </si>
  <si>
    <t>Instalacja alarmowa-Dobrzejewice</t>
  </si>
  <si>
    <t xml:space="preserve">WYSZCZEGÓLNIENIE </t>
  </si>
  <si>
    <t>Wykonana  wartość  inwestycji  w roku  2006-RAZEM</t>
  </si>
  <si>
    <t xml:space="preserve">Planowana   wartość inwestycji RAZEM </t>
  </si>
  <si>
    <t xml:space="preserve">RAZEM  </t>
  </si>
  <si>
    <t>DOCHODY  WŁASNE ,INNE</t>
  </si>
  <si>
    <t xml:space="preserve">Współpraca   z gminami </t>
  </si>
  <si>
    <t xml:space="preserve">Monitorowanie  zewnętrzne  obiektów  szkolnych </t>
  </si>
  <si>
    <t xml:space="preserve">Montaż   windy  osobowej  dla  potrzeb  osób   niepełnosprawnych </t>
  </si>
  <si>
    <t xml:space="preserve">Toruńskiego  w sprawie wykonania    Budżetu Powiatu  Toruńskiego za 2006 rok.                                                              </t>
  </si>
  <si>
    <t xml:space="preserve">Załącznik nr  7   do Uchwały   Zarządu  Powiatu  </t>
  </si>
  <si>
    <t>INWESTYCJE - ŹRÓDŁA FINANSOWANIA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</si>
</sst>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2">
    <font>
      <sz val="10"/>
      <name val="Arial CE"/>
      <family val="0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0"/>
    </font>
    <font>
      <b/>
      <sz val="10"/>
      <name val="Times New Roman"/>
      <family val="1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3" fontId="0" fillId="0" borderId="6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3" fontId="0" fillId="0" borderId="5" xfId="0" applyNumberForma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5" xfId="0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3" fillId="0" borderId="9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1" xfId="0" applyFont="1" applyBorder="1" applyAlignment="1">
      <alignment vertical="top" wrapText="1"/>
    </xf>
    <xf numFmtId="0" fontId="2" fillId="0" borderId="3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right" wrapText="1"/>
    </xf>
    <xf numFmtId="3" fontId="9" fillId="0" borderId="5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left" wrapText="1"/>
    </xf>
    <xf numFmtId="3" fontId="0" fillId="0" borderId="6" xfId="0" applyNumberFormat="1" applyFill="1" applyBorder="1" applyAlignment="1">
      <alignment/>
    </xf>
    <xf numFmtId="0" fontId="7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left" wrapText="1"/>
    </xf>
    <xf numFmtId="3" fontId="0" fillId="0" borderId="9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0" fontId="1" fillId="0" borderId="1" xfId="0" applyFont="1" applyBorder="1" applyAlignment="1">
      <alignment horizontal="left" wrapText="1"/>
    </xf>
    <xf numFmtId="0" fontId="3" fillId="0" borderId="15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11" fillId="0" borderId="0" xfId="0" applyFont="1" applyAlignment="1">
      <alignment horizontal="left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G22" sqref="G22"/>
    </sheetView>
  </sheetViews>
  <sheetFormatPr defaultColWidth="9.00390625" defaultRowHeight="12.75"/>
  <cols>
    <col min="1" max="1" width="5.25390625" style="8" customWidth="1"/>
    <col min="2" max="2" width="27.25390625" style="33" customWidth="1"/>
    <col min="3" max="3" width="5.125" style="4" customWidth="1"/>
    <col min="4" max="4" width="6.00390625" style="4" bestFit="1" customWidth="1"/>
    <col min="5" max="5" width="12.875" style="14" customWidth="1"/>
    <col min="6" max="6" width="10.75390625" style="4" bestFit="1" customWidth="1"/>
    <col min="7" max="7" width="9.125" style="4" bestFit="1" customWidth="1"/>
    <col min="8" max="8" width="9.875" style="4" bestFit="1" customWidth="1"/>
    <col min="9" max="9" width="14.375" style="4" customWidth="1"/>
    <col min="10" max="10" width="11.125" style="4" bestFit="1" customWidth="1"/>
    <col min="11" max="11" width="9.125" style="4" customWidth="1"/>
    <col min="12" max="12" width="10.25390625" style="4" customWidth="1"/>
    <col min="13" max="13" width="9.75390625" style="4" customWidth="1"/>
    <col min="14" max="16384" width="9.125" style="4" customWidth="1"/>
  </cols>
  <sheetData>
    <row r="1" ht="15">
      <c r="A1" s="115" t="s">
        <v>70</v>
      </c>
    </row>
    <row r="2" ht="15">
      <c r="A2" s="115" t="s">
        <v>69</v>
      </c>
    </row>
    <row r="3" ht="15">
      <c r="A3" s="115"/>
    </row>
    <row r="4" spans="1:6" ht="15.75">
      <c r="A4" s="115"/>
      <c r="B4" s="143"/>
      <c r="C4" s="173"/>
      <c r="D4" s="173"/>
      <c r="E4" s="174" t="s">
        <v>71</v>
      </c>
      <c r="F4" s="173"/>
    </row>
    <row r="5" spans="1:5" ht="15.75" thickBot="1">
      <c r="A5" s="4"/>
      <c r="B5" s="34"/>
      <c r="C5" s="1"/>
      <c r="D5" s="1"/>
      <c r="E5" s="10"/>
    </row>
    <row r="6" spans="1:13" ht="39" customHeight="1" thickBot="1">
      <c r="A6" s="146" t="s">
        <v>61</v>
      </c>
      <c r="B6" s="147"/>
      <c r="C6" s="147"/>
      <c r="D6" s="147"/>
      <c r="E6" s="154" t="s">
        <v>27</v>
      </c>
      <c r="F6" s="152"/>
      <c r="G6" s="152"/>
      <c r="H6" s="153"/>
      <c r="I6" s="152" t="s">
        <v>54</v>
      </c>
      <c r="J6" s="152"/>
      <c r="K6" s="152"/>
      <c r="L6" s="152"/>
      <c r="M6" s="153"/>
    </row>
    <row r="7" spans="1:13" ht="26.25" customHeight="1" thickBot="1">
      <c r="A7" s="148"/>
      <c r="B7" s="149"/>
      <c r="C7" s="149"/>
      <c r="D7" s="149"/>
      <c r="E7" s="166" t="s">
        <v>63</v>
      </c>
      <c r="F7" s="154" t="s">
        <v>53</v>
      </c>
      <c r="G7" s="152"/>
      <c r="H7" s="153"/>
      <c r="I7" s="144" t="s">
        <v>62</v>
      </c>
      <c r="J7" s="154" t="s">
        <v>53</v>
      </c>
      <c r="K7" s="152"/>
      <c r="L7" s="152"/>
      <c r="M7" s="153"/>
    </row>
    <row r="8" spans="1:13" ht="53.25" thickBot="1">
      <c r="A8" s="150"/>
      <c r="B8" s="151"/>
      <c r="C8" s="151"/>
      <c r="D8" s="151"/>
      <c r="E8" s="167"/>
      <c r="F8" s="108" t="s">
        <v>45</v>
      </c>
      <c r="G8" s="109" t="s">
        <v>52</v>
      </c>
      <c r="H8" s="110" t="s">
        <v>65</v>
      </c>
      <c r="I8" s="145"/>
      <c r="J8" s="73" t="s">
        <v>45</v>
      </c>
      <c r="K8" s="67" t="s">
        <v>52</v>
      </c>
      <c r="L8" s="67" t="s">
        <v>58</v>
      </c>
      <c r="M8" s="67" t="s">
        <v>66</v>
      </c>
    </row>
    <row r="9" spans="1:13" s="118" customFormat="1" ht="15">
      <c r="A9" s="170">
        <v>1</v>
      </c>
      <c r="B9" s="171"/>
      <c r="C9" s="171"/>
      <c r="D9" s="172"/>
      <c r="E9" s="116">
        <v>2</v>
      </c>
      <c r="F9" s="116">
        <v>3</v>
      </c>
      <c r="G9" s="116">
        <v>4</v>
      </c>
      <c r="H9" s="116">
        <v>5</v>
      </c>
      <c r="I9" s="119">
        <v>6</v>
      </c>
      <c r="J9" s="117">
        <v>7</v>
      </c>
      <c r="K9" s="117">
        <v>8</v>
      </c>
      <c r="L9" s="117">
        <v>9</v>
      </c>
      <c r="M9" s="117">
        <v>10</v>
      </c>
    </row>
    <row r="10" spans="1:13" ht="15">
      <c r="A10" s="23"/>
      <c r="B10" s="35" t="s">
        <v>15</v>
      </c>
      <c r="C10" s="23"/>
      <c r="D10" s="23"/>
      <c r="E10" s="24"/>
      <c r="F10" s="24"/>
      <c r="G10" s="24"/>
      <c r="H10" s="24"/>
      <c r="I10" s="74"/>
      <c r="J10" s="24"/>
      <c r="K10" s="24"/>
      <c r="L10" s="24"/>
      <c r="M10" s="24"/>
    </row>
    <row r="11" spans="1:13" ht="15">
      <c r="A11" s="25"/>
      <c r="B11" s="36"/>
      <c r="C11" s="26">
        <v>600</v>
      </c>
      <c r="D11" s="26">
        <v>60014</v>
      </c>
      <c r="E11" s="25"/>
      <c r="F11" s="25"/>
      <c r="G11" s="25"/>
      <c r="H11" s="25"/>
      <c r="I11" s="120"/>
      <c r="J11" s="25"/>
      <c r="K11" s="25"/>
      <c r="L11" s="25"/>
      <c r="M11" s="25"/>
    </row>
    <row r="12" spans="1:13" s="62" customFormat="1" ht="23.25">
      <c r="A12" s="68">
        <v>1</v>
      </c>
      <c r="B12" s="139" t="s">
        <v>23</v>
      </c>
      <c r="C12" s="68"/>
      <c r="D12" s="68"/>
      <c r="E12" s="68"/>
      <c r="F12" s="68"/>
      <c r="G12" s="69">
        <v>399960</v>
      </c>
      <c r="H12" s="69"/>
      <c r="I12" s="121"/>
      <c r="J12" s="68"/>
      <c r="K12" s="69">
        <v>399960</v>
      </c>
      <c r="L12" s="69"/>
      <c r="M12" s="69"/>
    </row>
    <row r="13" spans="1:13" s="62" customFormat="1" ht="26.25">
      <c r="A13" s="70"/>
      <c r="B13" s="71" t="s">
        <v>5</v>
      </c>
      <c r="C13" s="70"/>
      <c r="D13" s="70"/>
      <c r="E13" s="72">
        <v>666600</v>
      </c>
      <c r="F13" s="72"/>
      <c r="G13" s="72">
        <v>66660</v>
      </c>
      <c r="H13" s="72">
        <v>199980</v>
      </c>
      <c r="I13" s="80">
        <f>SUM(K12:M13)</f>
        <v>666600</v>
      </c>
      <c r="J13" s="72"/>
      <c r="K13" s="72">
        <v>66660</v>
      </c>
      <c r="L13" s="72">
        <f>199980-40000</f>
        <v>159980</v>
      </c>
      <c r="M13" s="72">
        <v>40000</v>
      </c>
    </row>
    <row r="14" spans="1:13" s="62" customFormat="1" ht="34.5">
      <c r="A14" s="68">
        <v>2</v>
      </c>
      <c r="B14" s="139" t="s">
        <v>24</v>
      </c>
      <c r="C14" s="68"/>
      <c r="D14" s="68"/>
      <c r="E14" s="68"/>
      <c r="F14" s="68"/>
      <c r="G14" s="69">
        <v>498777</v>
      </c>
      <c r="H14" s="69"/>
      <c r="I14" s="121"/>
      <c r="J14" s="68"/>
      <c r="K14" s="69">
        <v>498777</v>
      </c>
      <c r="L14" s="69"/>
      <c r="M14" s="69"/>
    </row>
    <row r="15" spans="1:13" s="62" customFormat="1" ht="26.25">
      <c r="A15" s="70"/>
      <c r="B15" s="71" t="s">
        <v>6</v>
      </c>
      <c r="C15" s="70"/>
      <c r="D15" s="70"/>
      <c r="E15" s="72">
        <v>831296</v>
      </c>
      <c r="F15" s="72"/>
      <c r="G15" s="72">
        <v>83130</v>
      </c>
      <c r="H15" s="72">
        <v>249389</v>
      </c>
      <c r="I15" s="80">
        <f>SUM(K14:M15)</f>
        <v>831295</v>
      </c>
      <c r="J15" s="72"/>
      <c r="K15" s="72">
        <v>83129</v>
      </c>
      <c r="L15" s="72">
        <v>249389</v>
      </c>
      <c r="M15" s="72"/>
    </row>
    <row r="16" spans="1:13" s="62" customFormat="1" ht="51.75">
      <c r="A16" s="77">
        <v>3</v>
      </c>
      <c r="B16" s="78" t="s">
        <v>41</v>
      </c>
      <c r="C16" s="77"/>
      <c r="D16" s="77"/>
      <c r="E16" s="76"/>
      <c r="F16" s="76"/>
      <c r="G16" s="76">
        <v>270261</v>
      </c>
      <c r="H16" s="76"/>
      <c r="I16" s="79"/>
      <c r="J16" s="79"/>
      <c r="K16" s="76">
        <v>270261</v>
      </c>
      <c r="L16" s="76"/>
      <c r="M16" s="76"/>
    </row>
    <row r="17" spans="1:13" s="62" customFormat="1" ht="15">
      <c r="A17" s="70"/>
      <c r="B17" s="71"/>
      <c r="C17" s="70"/>
      <c r="D17" s="70"/>
      <c r="E17" s="72">
        <v>450435</v>
      </c>
      <c r="F17" s="72">
        <v>135131</v>
      </c>
      <c r="G17" s="72">
        <v>45043</v>
      </c>
      <c r="H17" s="72"/>
      <c r="I17" s="80">
        <f>SUM(J16:M17)</f>
        <v>450435</v>
      </c>
      <c r="J17" s="80">
        <v>135130</v>
      </c>
      <c r="K17" s="72">
        <v>45044</v>
      </c>
      <c r="L17" s="72">
        <v>0</v>
      </c>
      <c r="M17" s="72">
        <v>0</v>
      </c>
    </row>
    <row r="18" spans="1:13" ht="26.25">
      <c r="A18" s="24">
        <v>4</v>
      </c>
      <c r="B18" s="37" t="s">
        <v>7</v>
      </c>
      <c r="C18" s="24"/>
      <c r="D18" s="24"/>
      <c r="E18" s="40"/>
      <c r="F18" s="24"/>
      <c r="G18" s="24"/>
      <c r="H18" s="24"/>
      <c r="I18" s="122"/>
      <c r="J18" s="74"/>
      <c r="K18" s="24"/>
      <c r="L18" s="24"/>
      <c r="M18" s="24"/>
    </row>
    <row r="19" spans="1:13" ht="26.25">
      <c r="A19" s="24"/>
      <c r="B19" s="48" t="s">
        <v>8</v>
      </c>
      <c r="C19" s="24"/>
      <c r="D19" s="24"/>
      <c r="E19" s="40">
        <v>420717</v>
      </c>
      <c r="F19" s="40">
        <v>420717</v>
      </c>
      <c r="G19" s="40"/>
      <c r="H19" s="40"/>
      <c r="I19" s="122">
        <f>SUM(J19:M19)</f>
        <v>420717</v>
      </c>
      <c r="J19" s="75">
        <v>420717</v>
      </c>
      <c r="K19" s="40"/>
      <c r="L19" s="40"/>
      <c r="M19" s="40"/>
    </row>
    <row r="20" spans="1:13" ht="15">
      <c r="A20" s="81">
        <v>5</v>
      </c>
      <c r="B20" s="82" t="s">
        <v>25</v>
      </c>
      <c r="C20" s="81"/>
      <c r="D20" s="81"/>
      <c r="E20" s="83">
        <v>186151</v>
      </c>
      <c r="F20" s="83">
        <v>186151</v>
      </c>
      <c r="G20" s="83"/>
      <c r="H20" s="85"/>
      <c r="I20" s="123">
        <f>SUM(J20:M20)</f>
        <v>186151</v>
      </c>
      <c r="J20" s="84">
        <v>186151</v>
      </c>
      <c r="K20" s="83"/>
      <c r="L20" s="83"/>
      <c r="M20" s="85"/>
    </row>
    <row r="21" spans="1:13" ht="26.25">
      <c r="A21" s="24">
        <v>6</v>
      </c>
      <c r="B21" s="37" t="s">
        <v>9</v>
      </c>
      <c r="C21" s="24"/>
      <c r="D21" s="24"/>
      <c r="E21" s="24"/>
      <c r="F21" s="24"/>
      <c r="G21" s="24"/>
      <c r="H21" s="24"/>
      <c r="I21" s="79"/>
      <c r="J21" s="74"/>
      <c r="K21" s="24"/>
      <c r="L21" s="24"/>
      <c r="M21" s="24"/>
    </row>
    <row r="22" spans="1:13" ht="26.25">
      <c r="A22" s="25"/>
      <c r="B22" s="38" t="s">
        <v>10</v>
      </c>
      <c r="C22" s="25"/>
      <c r="D22" s="25"/>
      <c r="E22" s="27">
        <v>171979</v>
      </c>
      <c r="F22" s="27">
        <v>171979</v>
      </c>
      <c r="G22" s="27"/>
      <c r="H22" s="27"/>
      <c r="I22" s="80">
        <f>SUM(J22:M22)</f>
        <v>171978</v>
      </c>
      <c r="J22" s="86">
        <v>171978</v>
      </c>
      <c r="K22" s="27"/>
      <c r="L22" s="27"/>
      <c r="M22" s="27"/>
    </row>
    <row r="23" spans="1:13" ht="15">
      <c r="A23" s="81">
        <v>7</v>
      </c>
      <c r="B23" s="141" t="s">
        <v>22</v>
      </c>
      <c r="C23" s="81"/>
      <c r="D23" s="81"/>
      <c r="E23" s="85">
        <v>350000</v>
      </c>
      <c r="F23" s="85">
        <v>350000</v>
      </c>
      <c r="G23" s="85"/>
      <c r="H23" s="85"/>
      <c r="I23" s="123">
        <f>SUM(J23:M23)</f>
        <v>349834</v>
      </c>
      <c r="J23" s="85">
        <v>349834</v>
      </c>
      <c r="K23" s="85"/>
      <c r="L23" s="85"/>
      <c r="M23" s="85"/>
    </row>
    <row r="24" spans="1:13" ht="26.25">
      <c r="A24" s="81">
        <v>8</v>
      </c>
      <c r="B24" s="141" t="s">
        <v>42</v>
      </c>
      <c r="C24" s="81"/>
      <c r="D24" s="81"/>
      <c r="E24" s="85">
        <v>300000</v>
      </c>
      <c r="F24" s="85">
        <f>150000-15000</f>
        <v>135000</v>
      </c>
      <c r="G24" s="85"/>
      <c r="H24" s="85">
        <v>165000</v>
      </c>
      <c r="I24" s="123">
        <f>SUM(J24:M24)</f>
        <v>300000</v>
      </c>
      <c r="J24" s="85">
        <f>150000-15000</f>
        <v>135000</v>
      </c>
      <c r="K24" s="85"/>
      <c r="L24" s="85">
        <v>150000</v>
      </c>
      <c r="M24" s="85">
        <v>15000</v>
      </c>
    </row>
    <row r="25" spans="1:13" ht="15">
      <c r="A25" s="104"/>
      <c r="B25" s="105" t="s">
        <v>55</v>
      </c>
      <c r="C25" s="106">
        <v>600</v>
      </c>
      <c r="D25" s="106">
        <v>60014</v>
      </c>
      <c r="E25" s="107">
        <f aca="true" t="shared" si="0" ref="E25:M25">SUM(E12:E24)</f>
        <v>3377178</v>
      </c>
      <c r="F25" s="107">
        <f t="shared" si="0"/>
        <v>1398978</v>
      </c>
      <c r="G25" s="107">
        <f t="shared" si="0"/>
        <v>1363831</v>
      </c>
      <c r="H25" s="107">
        <f t="shared" si="0"/>
        <v>614369</v>
      </c>
      <c r="I25" s="124">
        <f t="shared" si="0"/>
        <v>3377010</v>
      </c>
      <c r="J25" s="107">
        <f t="shared" si="0"/>
        <v>1398810</v>
      </c>
      <c r="K25" s="107">
        <f t="shared" si="0"/>
        <v>1363831</v>
      </c>
      <c r="L25" s="107">
        <f t="shared" si="0"/>
        <v>559369</v>
      </c>
      <c r="M25" s="107">
        <f t="shared" si="0"/>
        <v>55000</v>
      </c>
    </row>
    <row r="26" spans="1:13" ht="15">
      <c r="A26" s="29"/>
      <c r="B26" s="39"/>
      <c r="C26" s="26"/>
      <c r="D26" s="26"/>
      <c r="E26" s="28"/>
      <c r="F26" s="28"/>
      <c r="G26" s="28"/>
      <c r="H26" s="28"/>
      <c r="I26" s="125"/>
      <c r="J26" s="28"/>
      <c r="K26" s="28"/>
      <c r="L26" s="28"/>
      <c r="M26" s="28"/>
    </row>
    <row r="27" spans="1:13" ht="15">
      <c r="A27" s="24">
        <v>9</v>
      </c>
      <c r="B27" s="37" t="s">
        <v>11</v>
      </c>
      <c r="C27" s="24"/>
      <c r="D27" s="24"/>
      <c r="E27" s="168">
        <f>SUM(F28:H28)</f>
        <v>20000</v>
      </c>
      <c r="F27" s="24"/>
      <c r="G27" s="24"/>
      <c r="H27" s="24"/>
      <c r="I27" s="74"/>
      <c r="J27" s="24"/>
      <c r="K27" s="24"/>
      <c r="L27" s="24"/>
      <c r="M27" s="24"/>
    </row>
    <row r="28" spans="1:13" ht="15">
      <c r="A28" s="25"/>
      <c r="B28" s="38" t="s">
        <v>12</v>
      </c>
      <c r="C28" s="25"/>
      <c r="D28" s="25"/>
      <c r="E28" s="169"/>
      <c r="F28" s="27">
        <v>20000</v>
      </c>
      <c r="G28" s="27"/>
      <c r="H28" s="27"/>
      <c r="I28" s="86">
        <f>SUM(J28:M28)</f>
        <v>20000</v>
      </c>
      <c r="J28" s="27">
        <v>20000</v>
      </c>
      <c r="K28" s="27"/>
      <c r="L28" s="27"/>
      <c r="M28" s="27"/>
    </row>
    <row r="29" spans="1:13" ht="15">
      <c r="A29" s="24">
        <v>10</v>
      </c>
      <c r="B29" s="37" t="s">
        <v>13</v>
      </c>
      <c r="C29" s="24"/>
      <c r="D29" s="24"/>
      <c r="E29" s="168">
        <f>SUM(F30:H30)</f>
        <v>6000</v>
      </c>
      <c r="F29" s="24"/>
      <c r="G29" s="24"/>
      <c r="H29" s="24"/>
      <c r="I29" s="74"/>
      <c r="J29" s="24"/>
      <c r="K29" s="24"/>
      <c r="L29" s="24"/>
      <c r="M29" s="24"/>
    </row>
    <row r="30" spans="1:13" ht="15">
      <c r="A30" s="25"/>
      <c r="B30" s="38" t="s">
        <v>14</v>
      </c>
      <c r="C30" s="25"/>
      <c r="D30" s="25"/>
      <c r="E30" s="169"/>
      <c r="F30" s="27">
        <v>6000</v>
      </c>
      <c r="G30" s="27"/>
      <c r="H30" s="27"/>
      <c r="I30" s="86">
        <f>SUM(J30:M30)</f>
        <v>5100</v>
      </c>
      <c r="J30" s="27">
        <v>5100</v>
      </c>
      <c r="K30" s="27"/>
      <c r="L30" s="27"/>
      <c r="M30" s="27"/>
    </row>
    <row r="31" spans="1:13" ht="15">
      <c r="A31" s="104"/>
      <c r="B31" s="105" t="s">
        <v>56</v>
      </c>
      <c r="C31" s="106">
        <v>600</v>
      </c>
      <c r="D31" s="106">
        <v>60014</v>
      </c>
      <c r="E31" s="90">
        <f>SUM(F31:H31)</f>
        <v>26000</v>
      </c>
      <c r="F31" s="107">
        <f aca="true" t="shared" si="1" ref="F31:M31">SUM(F27:F30)</f>
        <v>26000</v>
      </c>
      <c r="G31" s="107">
        <f t="shared" si="1"/>
        <v>0</v>
      </c>
      <c r="H31" s="107">
        <f t="shared" si="1"/>
        <v>0</v>
      </c>
      <c r="I31" s="124">
        <f t="shared" si="1"/>
        <v>25100</v>
      </c>
      <c r="J31" s="107">
        <f t="shared" si="1"/>
        <v>25100</v>
      </c>
      <c r="K31" s="107">
        <f t="shared" si="1"/>
        <v>0</v>
      </c>
      <c r="L31" s="107">
        <f t="shared" si="1"/>
        <v>0</v>
      </c>
      <c r="M31" s="107">
        <f t="shared" si="1"/>
        <v>0</v>
      </c>
    </row>
    <row r="32" spans="1:13" ht="15">
      <c r="A32" s="29"/>
      <c r="B32" s="87" t="s">
        <v>57</v>
      </c>
      <c r="C32" s="26"/>
      <c r="D32" s="26"/>
      <c r="E32" s="28">
        <f aca="true" t="shared" si="2" ref="E32:M32">E31+E25</f>
        <v>3403178</v>
      </c>
      <c r="F32" s="28">
        <f t="shared" si="2"/>
        <v>1424978</v>
      </c>
      <c r="G32" s="28">
        <f t="shared" si="2"/>
        <v>1363831</v>
      </c>
      <c r="H32" s="28">
        <f t="shared" si="2"/>
        <v>614369</v>
      </c>
      <c r="I32" s="125">
        <f t="shared" si="2"/>
        <v>3402110</v>
      </c>
      <c r="J32" s="28">
        <f t="shared" si="2"/>
        <v>1423910</v>
      </c>
      <c r="K32" s="28">
        <f t="shared" si="2"/>
        <v>1363831</v>
      </c>
      <c r="L32" s="28">
        <f t="shared" si="2"/>
        <v>559369</v>
      </c>
      <c r="M32" s="28">
        <f t="shared" si="2"/>
        <v>55000</v>
      </c>
    </row>
    <row r="33" spans="1:13" ht="29.25">
      <c r="A33" s="6"/>
      <c r="B33" s="88" t="s">
        <v>28</v>
      </c>
      <c r="C33" s="2"/>
      <c r="D33" s="2"/>
      <c r="E33" s="11"/>
      <c r="F33" s="11"/>
      <c r="G33" s="11"/>
      <c r="H33" s="11"/>
      <c r="I33" s="126"/>
      <c r="J33" s="11"/>
      <c r="K33" s="11"/>
      <c r="L33" s="11"/>
      <c r="M33" s="11"/>
    </row>
    <row r="34" spans="1:13" ht="60">
      <c r="A34" s="18">
        <v>11</v>
      </c>
      <c r="B34" s="31" t="s">
        <v>43</v>
      </c>
      <c r="C34" s="17">
        <v>801</v>
      </c>
      <c r="D34" s="17">
        <v>80130</v>
      </c>
      <c r="E34" s="91">
        <f>SUM(F34:H34)</f>
        <v>148360</v>
      </c>
      <c r="F34" s="20">
        <f>10000+50000</f>
        <v>60000</v>
      </c>
      <c r="G34" s="20"/>
      <c r="H34" s="20">
        <v>88360</v>
      </c>
      <c r="I34" s="127">
        <f>SUM(J34:M34)</f>
        <v>148359</v>
      </c>
      <c r="J34" s="20">
        <f>10000+50000</f>
        <v>60000</v>
      </c>
      <c r="K34" s="20"/>
      <c r="L34" s="20">
        <v>88359</v>
      </c>
      <c r="M34" s="20"/>
    </row>
    <row r="35" spans="1:13" ht="15">
      <c r="A35" s="18">
        <v>12</v>
      </c>
      <c r="B35" s="31" t="s">
        <v>51</v>
      </c>
      <c r="C35" s="17">
        <v>854</v>
      </c>
      <c r="D35" s="17">
        <v>85410</v>
      </c>
      <c r="E35" s="91">
        <f>SUM(F35:H35)</f>
        <v>4624</v>
      </c>
      <c r="F35" s="20"/>
      <c r="G35" s="20"/>
      <c r="H35" s="20">
        <v>4624</v>
      </c>
      <c r="I35" s="127">
        <f>SUM(J35:M35)</f>
        <v>4624</v>
      </c>
      <c r="J35" s="20"/>
      <c r="K35" s="20"/>
      <c r="L35" s="20">
        <v>4624</v>
      </c>
      <c r="M35" s="20"/>
    </row>
    <row r="36" spans="1:13" ht="45">
      <c r="A36" s="18">
        <v>13</v>
      </c>
      <c r="B36" s="31" t="s">
        <v>49</v>
      </c>
      <c r="C36" s="17">
        <v>854</v>
      </c>
      <c r="D36" s="17">
        <v>85410</v>
      </c>
      <c r="E36" s="91">
        <f>SUM(F36:H36)</f>
        <v>20000</v>
      </c>
      <c r="F36" s="20"/>
      <c r="G36" s="20"/>
      <c r="H36" s="20">
        <v>20000</v>
      </c>
      <c r="I36" s="127">
        <f>SUM(J36:M36)</f>
        <v>19324</v>
      </c>
      <c r="J36" s="20"/>
      <c r="K36" s="20"/>
      <c r="L36" s="20">
        <v>19324</v>
      </c>
      <c r="M36" s="20"/>
    </row>
    <row r="37" spans="1:13" ht="15">
      <c r="A37" s="16"/>
      <c r="B37" s="15" t="s">
        <v>19</v>
      </c>
      <c r="C37" s="2"/>
      <c r="D37" s="2"/>
      <c r="E37" s="21">
        <f>SUM(E34:E36)</f>
        <v>172984</v>
      </c>
      <c r="F37" s="21">
        <f aca="true" t="shared" si="3" ref="F37:M37">SUM(F34:F36)</f>
        <v>60000</v>
      </c>
      <c r="G37" s="21">
        <f t="shared" si="3"/>
        <v>0</v>
      </c>
      <c r="H37" s="21">
        <f t="shared" si="3"/>
        <v>112984</v>
      </c>
      <c r="I37" s="128">
        <f t="shared" si="3"/>
        <v>172307</v>
      </c>
      <c r="J37" s="21">
        <f t="shared" si="3"/>
        <v>60000</v>
      </c>
      <c r="K37" s="21">
        <f t="shared" si="3"/>
        <v>0</v>
      </c>
      <c r="L37" s="21">
        <f t="shared" si="3"/>
        <v>112307</v>
      </c>
      <c r="M37" s="21">
        <f t="shared" si="3"/>
        <v>0</v>
      </c>
    </row>
    <row r="38" spans="1:13" ht="15" customHeight="1">
      <c r="A38" s="9"/>
      <c r="B38" s="88" t="s">
        <v>3</v>
      </c>
      <c r="C38" s="2"/>
      <c r="D38" s="2"/>
      <c r="E38" s="11"/>
      <c r="F38" s="11"/>
      <c r="G38" s="11"/>
      <c r="H38" s="11"/>
      <c r="I38" s="126"/>
      <c r="J38" s="11"/>
      <c r="K38" s="11"/>
      <c r="L38" s="11"/>
      <c r="M38" s="11"/>
    </row>
    <row r="39" spans="1:13" ht="30">
      <c r="A39" s="18">
        <v>14</v>
      </c>
      <c r="B39" s="31" t="s">
        <v>21</v>
      </c>
      <c r="C39" s="17">
        <v>801</v>
      </c>
      <c r="D39" s="17">
        <v>80130</v>
      </c>
      <c r="E39" s="91">
        <f>SUM(F39:H39)</f>
        <v>48190</v>
      </c>
      <c r="F39" s="20">
        <v>45000</v>
      </c>
      <c r="G39" s="20"/>
      <c r="H39" s="20">
        <v>3190</v>
      </c>
      <c r="I39" s="127">
        <f>SUM(J39:M39)</f>
        <v>0</v>
      </c>
      <c r="J39" s="20"/>
      <c r="K39" s="20"/>
      <c r="L39" s="20"/>
      <c r="M39" s="20"/>
    </row>
    <row r="40" spans="1:13" ht="30">
      <c r="A40" s="18">
        <v>15</v>
      </c>
      <c r="B40" s="31" t="s">
        <v>67</v>
      </c>
      <c r="C40" s="17"/>
      <c r="D40" s="17"/>
      <c r="E40" s="91">
        <f>SUM(F40:H40)</f>
        <v>11851</v>
      </c>
      <c r="F40" s="20">
        <v>11851</v>
      </c>
      <c r="G40" s="20"/>
      <c r="H40" s="20"/>
      <c r="I40" s="127">
        <f>SUM(J40:M40)</f>
        <v>11851</v>
      </c>
      <c r="J40" s="20">
        <v>11851</v>
      </c>
      <c r="K40" s="20"/>
      <c r="L40" s="20"/>
      <c r="M40" s="20"/>
    </row>
    <row r="41" spans="1:13" ht="15" customHeight="1">
      <c r="A41" s="164" t="s">
        <v>4</v>
      </c>
      <c r="B41" s="165"/>
      <c r="C41" s="17"/>
      <c r="D41" s="17"/>
      <c r="E41" s="19">
        <f aca="true" t="shared" si="4" ref="E41:M41">SUM(E39:E40)</f>
        <v>60041</v>
      </c>
      <c r="F41" s="19">
        <f t="shared" si="4"/>
        <v>56851</v>
      </c>
      <c r="G41" s="19">
        <f t="shared" si="4"/>
        <v>0</v>
      </c>
      <c r="H41" s="19">
        <f t="shared" si="4"/>
        <v>3190</v>
      </c>
      <c r="I41" s="129">
        <f t="shared" si="4"/>
        <v>11851</v>
      </c>
      <c r="J41" s="19">
        <f t="shared" si="4"/>
        <v>11851</v>
      </c>
      <c r="K41" s="19">
        <f t="shared" si="4"/>
        <v>0</v>
      </c>
      <c r="L41" s="19">
        <f t="shared" si="4"/>
        <v>0</v>
      </c>
      <c r="M41" s="19">
        <f t="shared" si="4"/>
        <v>0</v>
      </c>
    </row>
    <row r="42" spans="1:13" ht="29.25">
      <c r="A42" s="2"/>
      <c r="B42" s="22" t="s">
        <v>17</v>
      </c>
      <c r="C42" s="17"/>
      <c r="D42" s="17"/>
      <c r="E42" s="19"/>
      <c r="F42" s="19"/>
      <c r="G42" s="19"/>
      <c r="H42" s="19"/>
      <c r="I42" s="129"/>
      <c r="J42" s="19"/>
      <c r="K42" s="19"/>
      <c r="L42" s="19"/>
      <c r="M42" s="19"/>
    </row>
    <row r="43" spans="1:13" ht="90">
      <c r="A43" s="41">
        <v>16</v>
      </c>
      <c r="B43" s="43" t="s">
        <v>20</v>
      </c>
      <c r="C43" s="42">
        <v>750</v>
      </c>
      <c r="D43" s="42">
        <v>75020</v>
      </c>
      <c r="E43" s="90">
        <f>SUM(F43:H43)</f>
        <v>127100</v>
      </c>
      <c r="F43" s="89">
        <f>135000-68000</f>
        <v>67000</v>
      </c>
      <c r="G43" s="19"/>
      <c r="H43" s="89">
        <v>60100</v>
      </c>
      <c r="I43" s="130">
        <f>SUM(J43:M43)</f>
        <v>122210</v>
      </c>
      <c r="J43" s="89">
        <v>67000</v>
      </c>
      <c r="K43" s="89"/>
      <c r="L43" s="89">
        <v>55210</v>
      </c>
      <c r="M43" s="19"/>
    </row>
    <row r="44" spans="1:13" ht="45">
      <c r="A44" s="41">
        <v>17</v>
      </c>
      <c r="B44" s="43" t="s">
        <v>18</v>
      </c>
      <c r="C44" s="42">
        <v>750</v>
      </c>
      <c r="D44" s="42">
        <v>75020</v>
      </c>
      <c r="E44" s="91">
        <f>SUM(F44:H44)</f>
        <v>45000</v>
      </c>
      <c r="F44" s="89">
        <v>45000</v>
      </c>
      <c r="G44" s="19"/>
      <c r="H44" s="19"/>
      <c r="I44" s="130">
        <f>SUM(J44:M44)</f>
        <v>41694</v>
      </c>
      <c r="J44" s="89">
        <v>41694</v>
      </c>
      <c r="K44" s="89"/>
      <c r="L44" s="89"/>
      <c r="M44" s="19"/>
    </row>
    <row r="45" spans="1:13" ht="15" customHeight="1">
      <c r="A45" s="16"/>
      <c r="B45" s="22" t="s">
        <v>19</v>
      </c>
      <c r="C45" s="17"/>
      <c r="D45" s="17"/>
      <c r="E45" s="19">
        <f aca="true" t="shared" si="5" ref="E45:M45">SUM(E43:E44)</f>
        <v>172100</v>
      </c>
      <c r="F45" s="19">
        <f t="shared" si="5"/>
        <v>112000</v>
      </c>
      <c r="G45" s="19">
        <f t="shared" si="5"/>
        <v>0</v>
      </c>
      <c r="H45" s="19">
        <f t="shared" si="5"/>
        <v>60100</v>
      </c>
      <c r="I45" s="129">
        <f t="shared" si="5"/>
        <v>163904</v>
      </c>
      <c r="J45" s="19">
        <f t="shared" si="5"/>
        <v>108694</v>
      </c>
      <c r="K45" s="19">
        <f t="shared" si="5"/>
        <v>0</v>
      </c>
      <c r="L45" s="19">
        <f t="shared" si="5"/>
        <v>55210</v>
      </c>
      <c r="M45" s="19">
        <f t="shared" si="5"/>
        <v>0</v>
      </c>
    </row>
    <row r="46" spans="1:13" ht="30" customHeight="1">
      <c r="A46" s="9"/>
      <c r="B46" s="97" t="s">
        <v>46</v>
      </c>
      <c r="C46" s="30"/>
      <c r="D46" s="17"/>
      <c r="E46" s="3"/>
      <c r="F46" s="65"/>
      <c r="G46" s="65"/>
      <c r="H46" s="65"/>
      <c r="I46" s="131"/>
      <c r="J46" s="65"/>
      <c r="K46" s="65"/>
      <c r="L46" s="65"/>
      <c r="M46" s="65"/>
    </row>
    <row r="47" spans="1:13" s="62" customFormat="1" ht="15">
      <c r="A47" s="58">
        <v>18</v>
      </c>
      <c r="B47" s="59" t="s">
        <v>44</v>
      </c>
      <c r="C47" s="60">
        <v>801</v>
      </c>
      <c r="D47" s="60">
        <v>80132</v>
      </c>
      <c r="E47" s="91">
        <f>SUM(F47:H47)</f>
        <v>5500</v>
      </c>
      <c r="F47" s="61">
        <v>5500</v>
      </c>
      <c r="G47" s="61"/>
      <c r="H47" s="61"/>
      <c r="I47" s="132">
        <f>SUM(J47:M47)</f>
        <v>5500</v>
      </c>
      <c r="J47" s="61">
        <v>5500</v>
      </c>
      <c r="K47" s="61"/>
      <c r="L47" s="61"/>
      <c r="M47" s="61"/>
    </row>
    <row r="48" spans="1:13" s="62" customFormat="1" ht="15">
      <c r="A48" s="58"/>
      <c r="B48" s="59"/>
      <c r="C48" s="60"/>
      <c r="D48" s="60"/>
      <c r="E48" s="63"/>
      <c r="F48" s="63"/>
      <c r="G48" s="63"/>
      <c r="H48" s="63"/>
      <c r="I48" s="133"/>
      <c r="J48" s="63"/>
      <c r="K48" s="63"/>
      <c r="L48" s="63"/>
      <c r="M48" s="63"/>
    </row>
    <row r="49" spans="1:13" ht="15">
      <c r="A49" s="16"/>
      <c r="B49" s="15" t="s">
        <v>4</v>
      </c>
      <c r="C49" s="2"/>
      <c r="D49" s="2"/>
      <c r="E49" s="19">
        <f aca="true" t="shared" si="6" ref="E49:L49">SUM(E47:E48)</f>
        <v>5500</v>
      </c>
      <c r="F49" s="19">
        <f t="shared" si="6"/>
        <v>5500</v>
      </c>
      <c r="G49" s="19">
        <f t="shared" si="6"/>
        <v>0</v>
      </c>
      <c r="H49" s="19">
        <f t="shared" si="6"/>
        <v>0</v>
      </c>
      <c r="I49" s="129">
        <f t="shared" si="6"/>
        <v>5500</v>
      </c>
      <c r="J49" s="19">
        <f t="shared" si="6"/>
        <v>5500</v>
      </c>
      <c r="K49" s="19">
        <f t="shared" si="6"/>
        <v>0</v>
      </c>
      <c r="L49" s="19">
        <f t="shared" si="6"/>
        <v>0</v>
      </c>
      <c r="M49" s="19">
        <f>SUM(M47:M48)</f>
        <v>0</v>
      </c>
    </row>
    <row r="50" spans="1:13" ht="33.75" customHeight="1">
      <c r="A50" s="103">
        <v>19</v>
      </c>
      <c r="B50" s="66" t="s">
        <v>50</v>
      </c>
      <c r="C50" s="42">
        <v>801</v>
      </c>
      <c r="D50" s="42">
        <v>80111</v>
      </c>
      <c r="E50" s="52">
        <f>SUM(F50:H50)</f>
        <v>7000</v>
      </c>
      <c r="F50" s="7"/>
      <c r="G50" s="7"/>
      <c r="H50" s="7">
        <v>7000</v>
      </c>
      <c r="I50" s="128">
        <f>SUM(J50:M50)</f>
        <v>7000</v>
      </c>
      <c r="J50" s="7"/>
      <c r="K50" s="7"/>
      <c r="L50" s="21">
        <v>7000</v>
      </c>
      <c r="M50" s="21">
        <v>0</v>
      </c>
    </row>
    <row r="51" spans="1:13" ht="25.5" customHeight="1">
      <c r="A51" s="9"/>
      <c r="B51" s="96" t="s">
        <v>2</v>
      </c>
      <c r="C51" s="6">
        <v>852</v>
      </c>
      <c r="D51" s="6">
        <v>85202</v>
      </c>
      <c r="E51" s="13"/>
      <c r="F51" s="13"/>
      <c r="G51" s="13"/>
      <c r="H51" s="13"/>
      <c r="I51" s="134"/>
      <c r="J51" s="13"/>
      <c r="K51" s="13"/>
      <c r="L51" s="13"/>
      <c r="M51" s="13"/>
    </row>
    <row r="52" spans="1:13" ht="30">
      <c r="A52" s="9">
        <v>20</v>
      </c>
      <c r="B52" s="31" t="s">
        <v>16</v>
      </c>
      <c r="C52" s="6"/>
      <c r="D52" s="6"/>
      <c r="E52" s="91">
        <f>SUM(F52:H52)</f>
        <v>62600</v>
      </c>
      <c r="F52" s="13">
        <v>32000</v>
      </c>
      <c r="G52" s="13"/>
      <c r="H52" s="13">
        <v>30600</v>
      </c>
      <c r="I52" s="134">
        <f>SUM(J52:M52)</f>
        <v>62597</v>
      </c>
      <c r="J52" s="13">
        <v>32000</v>
      </c>
      <c r="K52" s="13"/>
      <c r="L52" s="13">
        <v>30597</v>
      </c>
      <c r="M52" s="13"/>
    </row>
    <row r="53" spans="1:13" ht="45">
      <c r="A53" s="9">
        <v>21</v>
      </c>
      <c r="B53" s="31" t="s">
        <v>32</v>
      </c>
      <c r="C53" s="6"/>
      <c r="D53" s="6"/>
      <c r="E53" s="91">
        <f>SUM(F53:H53)</f>
        <v>28253</v>
      </c>
      <c r="F53" s="13">
        <f>10750</f>
        <v>10750</v>
      </c>
      <c r="G53" s="13"/>
      <c r="H53" s="13">
        <v>17503</v>
      </c>
      <c r="I53" s="134">
        <f>SUM(J53:M53)</f>
        <v>28252</v>
      </c>
      <c r="J53" s="13">
        <f>10750</f>
        <v>10750</v>
      </c>
      <c r="K53" s="13"/>
      <c r="L53" s="13">
        <v>17502</v>
      </c>
      <c r="M53" s="13"/>
    </row>
    <row r="54" spans="1:13" ht="64.5">
      <c r="A54" s="9">
        <v>22</v>
      </c>
      <c r="B54" s="140" t="s">
        <v>34</v>
      </c>
      <c r="C54" s="6"/>
      <c r="D54" s="6"/>
      <c r="E54" s="91">
        <f>SUM(F54:H54)</f>
        <v>54128</v>
      </c>
      <c r="F54" s="13"/>
      <c r="G54" s="13"/>
      <c r="H54" s="13">
        <v>54128</v>
      </c>
      <c r="I54" s="134">
        <f>SUM(J54:M54)</f>
        <v>54126</v>
      </c>
      <c r="J54" s="13"/>
      <c r="K54" s="13"/>
      <c r="L54" s="13">
        <v>54126</v>
      </c>
      <c r="M54" s="13"/>
    </row>
    <row r="55" spans="1:13" ht="15">
      <c r="A55" s="9"/>
      <c r="B55" s="31" t="s">
        <v>0</v>
      </c>
      <c r="C55" s="6"/>
      <c r="D55" s="6"/>
      <c r="E55" s="32">
        <f aca="true" t="shared" si="7" ref="E55:M55">SUM(E52:E54)</f>
        <v>144981</v>
      </c>
      <c r="F55" s="32">
        <f t="shared" si="7"/>
        <v>42750</v>
      </c>
      <c r="G55" s="32">
        <f t="shared" si="7"/>
        <v>0</v>
      </c>
      <c r="H55" s="32">
        <f t="shared" si="7"/>
        <v>102231</v>
      </c>
      <c r="I55" s="135">
        <f t="shared" si="7"/>
        <v>144975</v>
      </c>
      <c r="J55" s="32">
        <f t="shared" si="7"/>
        <v>42750</v>
      </c>
      <c r="K55" s="32">
        <f t="shared" si="7"/>
        <v>0</v>
      </c>
      <c r="L55" s="32">
        <f t="shared" si="7"/>
        <v>102225</v>
      </c>
      <c r="M55" s="32">
        <f t="shared" si="7"/>
        <v>0</v>
      </c>
    </row>
    <row r="56" spans="1:13" ht="25.5" customHeight="1">
      <c r="A56" s="9"/>
      <c r="B56" s="96" t="s">
        <v>29</v>
      </c>
      <c r="C56" s="6">
        <v>852</v>
      </c>
      <c r="D56" s="6">
        <v>85202</v>
      </c>
      <c r="E56" s="13"/>
      <c r="F56" s="13"/>
      <c r="G56" s="13"/>
      <c r="H56" s="13"/>
      <c r="I56" s="134"/>
      <c r="J56" s="13"/>
      <c r="K56" s="13"/>
      <c r="L56" s="13"/>
      <c r="M56" s="13"/>
    </row>
    <row r="57" spans="1:13" ht="15">
      <c r="A57" s="9">
        <v>23</v>
      </c>
      <c r="B57" s="31" t="s">
        <v>30</v>
      </c>
      <c r="C57" s="6"/>
      <c r="D57" s="6"/>
      <c r="E57" s="91">
        <f>SUM(F57:H57)</f>
        <v>11400</v>
      </c>
      <c r="F57" s="13">
        <v>11400</v>
      </c>
      <c r="G57" s="13"/>
      <c r="H57" s="13"/>
      <c r="I57" s="134">
        <f>SUM(J57:M57)</f>
        <v>11400</v>
      </c>
      <c r="J57" s="13">
        <v>11400</v>
      </c>
      <c r="K57" s="13"/>
      <c r="L57" s="13"/>
      <c r="M57" s="13"/>
    </row>
    <row r="58" spans="1:13" ht="75">
      <c r="A58" s="9">
        <v>24</v>
      </c>
      <c r="B58" s="31" t="s">
        <v>33</v>
      </c>
      <c r="C58" s="6"/>
      <c r="D58" s="6"/>
      <c r="E58" s="91">
        <f>SUM(F58:H58)</f>
        <v>192587</v>
      </c>
      <c r="F58" s="13">
        <f>48200</f>
        <v>48200</v>
      </c>
      <c r="G58" s="13"/>
      <c r="H58" s="13">
        <v>144387</v>
      </c>
      <c r="I58" s="134">
        <f>SUM(J58:M58)</f>
        <v>188856</v>
      </c>
      <c r="J58" s="13">
        <v>48129</v>
      </c>
      <c r="K58" s="13"/>
      <c r="L58" s="13">
        <v>140727</v>
      </c>
      <c r="M58" s="13"/>
    </row>
    <row r="59" spans="1:13" ht="30">
      <c r="A59" s="9">
        <v>25</v>
      </c>
      <c r="B59" s="31" t="s">
        <v>47</v>
      </c>
      <c r="C59" s="6"/>
      <c r="D59" s="6"/>
      <c r="E59" s="90">
        <f>SUM(F59:H59)</f>
        <v>9000</v>
      </c>
      <c r="F59" s="13"/>
      <c r="G59" s="13"/>
      <c r="H59" s="13">
        <v>9000</v>
      </c>
      <c r="I59" s="134">
        <f>SUM(J59:M59)</f>
        <v>9000</v>
      </c>
      <c r="J59" s="13"/>
      <c r="K59" s="13"/>
      <c r="L59" s="13">
        <v>9000</v>
      </c>
      <c r="M59" s="13"/>
    </row>
    <row r="60" spans="1:13" ht="90">
      <c r="A60" s="9">
        <v>26</v>
      </c>
      <c r="B60" s="31" t="s">
        <v>38</v>
      </c>
      <c r="C60" s="6"/>
      <c r="D60" s="6"/>
      <c r="E60" s="91">
        <f>SUM(F60:H60)</f>
        <v>211740</v>
      </c>
      <c r="F60" s="13">
        <f>23200+8540</f>
        <v>31740</v>
      </c>
      <c r="G60" s="13"/>
      <c r="H60" s="13">
        <v>180000</v>
      </c>
      <c r="I60" s="134">
        <f>SUM(J60:M60)</f>
        <v>211720</v>
      </c>
      <c r="J60" s="13">
        <v>31720</v>
      </c>
      <c r="K60" s="13"/>
      <c r="L60" s="13">
        <v>180000</v>
      </c>
      <c r="M60" s="13"/>
    </row>
    <row r="61" spans="1:13" ht="45">
      <c r="A61" s="9">
        <v>27</v>
      </c>
      <c r="B61" s="31" t="s">
        <v>68</v>
      </c>
      <c r="C61" s="6"/>
      <c r="D61" s="6"/>
      <c r="E61" s="91">
        <f>SUM(F61:H61)</f>
        <v>90000</v>
      </c>
      <c r="F61" s="13"/>
      <c r="G61" s="13"/>
      <c r="H61" s="13">
        <v>90000</v>
      </c>
      <c r="I61" s="134">
        <f>SUM(J61:M61)</f>
        <v>90000</v>
      </c>
      <c r="J61" s="13"/>
      <c r="K61" s="13"/>
      <c r="L61" s="13">
        <v>90000</v>
      </c>
      <c r="M61" s="13"/>
    </row>
    <row r="62" spans="1:13" ht="15">
      <c r="A62" s="9"/>
      <c r="B62" s="31" t="s">
        <v>0</v>
      </c>
      <c r="C62" s="6"/>
      <c r="D62" s="6"/>
      <c r="E62" s="32">
        <f>SUM(E57:E61)</f>
        <v>514727</v>
      </c>
      <c r="F62" s="32">
        <f>SUM(F57:F60)</f>
        <v>91340</v>
      </c>
      <c r="G62" s="32">
        <f>SUM(G57:G60)</f>
        <v>0</v>
      </c>
      <c r="H62" s="32">
        <f>SUM(H57:H61)</f>
        <v>423387</v>
      </c>
      <c r="I62" s="135">
        <f>SUM(I57:I61)</f>
        <v>510976</v>
      </c>
      <c r="J62" s="32">
        <f>SUM(J57:J60)</f>
        <v>91249</v>
      </c>
      <c r="K62" s="32">
        <f>SUM(K57:K60)</f>
        <v>0</v>
      </c>
      <c r="L62" s="32">
        <f>SUM(L57:L61)</f>
        <v>419727</v>
      </c>
      <c r="M62" s="32">
        <f>SUM(M57:M60)</f>
        <v>0</v>
      </c>
    </row>
    <row r="63" spans="1:13" ht="25.5" customHeight="1">
      <c r="A63" s="9"/>
      <c r="B63" s="96" t="s">
        <v>26</v>
      </c>
      <c r="C63" s="6">
        <v>852</v>
      </c>
      <c r="D63" s="6">
        <v>85202</v>
      </c>
      <c r="E63" s="13"/>
      <c r="F63" s="13"/>
      <c r="G63" s="13"/>
      <c r="H63" s="13"/>
      <c r="I63" s="134"/>
      <c r="J63" s="13"/>
      <c r="K63" s="13"/>
      <c r="L63" s="13"/>
      <c r="M63" s="13"/>
    </row>
    <row r="64" spans="1:13" ht="30">
      <c r="A64" s="9">
        <v>28</v>
      </c>
      <c r="B64" s="31" t="s">
        <v>16</v>
      </c>
      <c r="C64" s="6"/>
      <c r="D64" s="6"/>
      <c r="E64" s="91">
        <f>SUM(F64:H64)</f>
        <v>30000</v>
      </c>
      <c r="F64" s="13">
        <v>30000</v>
      </c>
      <c r="G64" s="13"/>
      <c r="H64" s="13"/>
      <c r="I64" s="134">
        <f>SUM(J64:M64)</f>
        <v>30000</v>
      </c>
      <c r="J64" s="13">
        <v>30000</v>
      </c>
      <c r="K64" s="13"/>
      <c r="L64" s="13"/>
      <c r="M64" s="13"/>
    </row>
    <row r="65" spans="1:13" ht="75">
      <c r="A65" s="9">
        <v>29</v>
      </c>
      <c r="B65" s="31" t="s">
        <v>33</v>
      </c>
      <c r="C65" s="6"/>
      <c r="D65" s="6"/>
      <c r="E65" s="91">
        <f>SUM(F65:H65)</f>
        <v>134000</v>
      </c>
      <c r="F65" s="13">
        <f>33500</f>
        <v>33500</v>
      </c>
      <c r="G65" s="13"/>
      <c r="H65" s="13">
        <v>100500</v>
      </c>
      <c r="I65" s="134">
        <f>SUM(J65:M65)</f>
        <v>121438</v>
      </c>
      <c r="J65" s="13">
        <f>33500</f>
        <v>33500</v>
      </c>
      <c r="K65" s="13"/>
      <c r="L65" s="13">
        <v>87938</v>
      </c>
      <c r="M65" s="13"/>
    </row>
    <row r="66" spans="1:13" ht="15">
      <c r="A66" s="9"/>
      <c r="B66" s="31" t="s">
        <v>0</v>
      </c>
      <c r="C66" s="6"/>
      <c r="D66" s="6"/>
      <c r="E66" s="32">
        <f aca="true" t="shared" si="8" ref="E66:M66">SUM(E64:E65)</f>
        <v>164000</v>
      </c>
      <c r="F66" s="32">
        <f t="shared" si="8"/>
        <v>63500</v>
      </c>
      <c r="G66" s="32">
        <f t="shared" si="8"/>
        <v>0</v>
      </c>
      <c r="H66" s="32">
        <f t="shared" si="8"/>
        <v>100500</v>
      </c>
      <c r="I66" s="135">
        <f t="shared" si="8"/>
        <v>151438</v>
      </c>
      <c r="J66" s="32">
        <f t="shared" si="8"/>
        <v>63500</v>
      </c>
      <c r="K66" s="32">
        <f t="shared" si="8"/>
        <v>0</v>
      </c>
      <c r="L66" s="32">
        <f t="shared" si="8"/>
        <v>87938</v>
      </c>
      <c r="M66" s="32">
        <f t="shared" si="8"/>
        <v>0</v>
      </c>
    </row>
    <row r="67" spans="1:13" ht="25.5" customHeight="1">
      <c r="A67" s="9"/>
      <c r="B67" s="96" t="s">
        <v>31</v>
      </c>
      <c r="C67" s="6">
        <v>852</v>
      </c>
      <c r="D67" s="6">
        <v>85202</v>
      </c>
      <c r="E67" s="13"/>
      <c r="F67" s="13"/>
      <c r="G67" s="13"/>
      <c r="H67" s="13"/>
      <c r="I67" s="134"/>
      <c r="J67" s="13"/>
      <c r="K67" s="13"/>
      <c r="L67" s="13"/>
      <c r="M67" s="13"/>
    </row>
    <row r="68" spans="1:13" ht="90">
      <c r="A68" s="9">
        <v>30</v>
      </c>
      <c r="B68" s="31" t="s">
        <v>39</v>
      </c>
      <c r="C68" s="6"/>
      <c r="D68" s="6"/>
      <c r="E68" s="91">
        <f>SUM(F68:H68)</f>
        <v>293472</v>
      </c>
      <c r="F68" s="13">
        <v>130000</v>
      </c>
      <c r="G68" s="13"/>
      <c r="H68" s="13">
        <v>163472</v>
      </c>
      <c r="I68" s="134">
        <f>SUM(J68:M68)</f>
        <v>283130</v>
      </c>
      <c r="J68" s="13">
        <v>130000</v>
      </c>
      <c r="K68" s="13"/>
      <c r="L68" s="13">
        <v>153130</v>
      </c>
      <c r="M68" s="13"/>
    </row>
    <row r="69" spans="1:13" ht="15">
      <c r="A69" s="9"/>
      <c r="B69" s="31" t="s">
        <v>0</v>
      </c>
      <c r="C69" s="6"/>
      <c r="D69" s="6"/>
      <c r="E69" s="32">
        <f aca="true" t="shared" si="9" ref="E69:M69">SUM(E68:E68)</f>
        <v>293472</v>
      </c>
      <c r="F69" s="32">
        <f t="shared" si="9"/>
        <v>130000</v>
      </c>
      <c r="G69" s="32">
        <f t="shared" si="9"/>
        <v>0</v>
      </c>
      <c r="H69" s="32">
        <f t="shared" si="9"/>
        <v>163472</v>
      </c>
      <c r="I69" s="135">
        <f t="shared" si="9"/>
        <v>283130</v>
      </c>
      <c r="J69" s="32">
        <f t="shared" si="9"/>
        <v>130000</v>
      </c>
      <c r="K69" s="32">
        <f t="shared" si="9"/>
        <v>0</v>
      </c>
      <c r="L69" s="32">
        <f t="shared" si="9"/>
        <v>153130</v>
      </c>
      <c r="M69" s="32">
        <f t="shared" si="9"/>
        <v>0</v>
      </c>
    </row>
    <row r="70" spans="1:13" ht="39.75" customHeight="1">
      <c r="A70" s="9"/>
      <c r="B70" s="66" t="s">
        <v>1</v>
      </c>
      <c r="C70" s="6"/>
      <c r="D70" s="6"/>
      <c r="E70" s="12"/>
      <c r="F70" s="12"/>
      <c r="G70" s="12"/>
      <c r="H70" s="12"/>
      <c r="I70" s="136"/>
      <c r="J70" s="12"/>
      <c r="K70" s="12"/>
      <c r="L70" s="12"/>
      <c r="M70" s="12"/>
    </row>
    <row r="71" spans="1:13" ht="30">
      <c r="A71" s="9">
        <v>31</v>
      </c>
      <c r="B71" s="31" t="s">
        <v>60</v>
      </c>
      <c r="C71" s="6">
        <v>852</v>
      </c>
      <c r="D71" s="6">
        <v>85203</v>
      </c>
      <c r="E71" s="91">
        <f>SUM(F71:H71)</f>
        <v>10000</v>
      </c>
      <c r="F71" s="90">
        <v>10000</v>
      </c>
      <c r="G71" s="90"/>
      <c r="H71" s="90"/>
      <c r="I71" s="137">
        <f>SUM(J71:M71)</f>
        <v>9969</v>
      </c>
      <c r="J71" s="90">
        <v>9969</v>
      </c>
      <c r="K71" s="90"/>
      <c r="M71" s="32"/>
    </row>
    <row r="72" spans="1:13" ht="30">
      <c r="A72" s="50">
        <v>32</v>
      </c>
      <c r="B72" s="31" t="s">
        <v>40</v>
      </c>
      <c r="C72" s="142">
        <v>852</v>
      </c>
      <c r="D72" s="6">
        <v>85203</v>
      </c>
      <c r="E72" s="137">
        <f>SUM(F72:H72)</f>
        <v>16500</v>
      </c>
      <c r="F72" s="137"/>
      <c r="G72" s="137"/>
      <c r="H72" s="137">
        <v>16500</v>
      </c>
      <c r="I72" s="137">
        <v>16500</v>
      </c>
      <c r="J72" s="137"/>
      <c r="K72" s="137"/>
      <c r="L72" s="137">
        <v>16500</v>
      </c>
      <c r="M72" s="135"/>
    </row>
    <row r="73" spans="1:13" ht="129.75" customHeight="1">
      <c r="A73" s="50">
        <v>33</v>
      </c>
      <c r="B73" s="57" t="s">
        <v>37</v>
      </c>
      <c r="C73" s="56">
        <v>852</v>
      </c>
      <c r="D73" s="55">
        <v>85203</v>
      </c>
      <c r="E73" s="91">
        <f>SUM(F73:H73)</f>
        <v>155000</v>
      </c>
      <c r="F73" s="91"/>
      <c r="G73" s="91"/>
      <c r="H73" s="91">
        <v>155000</v>
      </c>
      <c r="I73" s="91">
        <f>SUM(J73:M73)</f>
        <v>148607</v>
      </c>
      <c r="J73" s="91"/>
      <c r="K73" s="91"/>
      <c r="L73" s="91">
        <v>148607</v>
      </c>
      <c r="M73" s="52"/>
    </row>
    <row r="74" spans="1:13" s="5" customFormat="1" ht="30.75" customHeight="1">
      <c r="A74" s="92"/>
      <c r="B74" s="93" t="s">
        <v>59</v>
      </c>
      <c r="C74" s="94"/>
      <c r="D74" s="95"/>
      <c r="E74" s="52">
        <f>SUM(E71:E73)</f>
        <v>181500</v>
      </c>
      <c r="F74" s="52">
        <f aca="true" t="shared" si="10" ref="F74:M74">SUM(F71:F73)</f>
        <v>10000</v>
      </c>
      <c r="G74" s="52">
        <f t="shared" si="10"/>
        <v>0</v>
      </c>
      <c r="H74" s="52">
        <f t="shared" si="10"/>
        <v>171500</v>
      </c>
      <c r="I74" s="52">
        <f t="shared" si="10"/>
        <v>175076</v>
      </c>
      <c r="J74" s="52">
        <f>SUM(J71:J73)</f>
        <v>9969</v>
      </c>
      <c r="K74" s="52">
        <f t="shared" si="10"/>
        <v>0</v>
      </c>
      <c r="L74" s="52">
        <f t="shared" si="10"/>
        <v>165107</v>
      </c>
      <c r="M74" s="52">
        <f t="shared" si="10"/>
        <v>0</v>
      </c>
    </row>
    <row r="75" spans="1:13" ht="15">
      <c r="A75" s="55"/>
      <c r="B75" s="98" t="s">
        <v>36</v>
      </c>
      <c r="C75" s="56"/>
      <c r="D75" s="54"/>
      <c r="E75" s="114"/>
      <c r="F75" s="52"/>
      <c r="G75" s="52"/>
      <c r="H75" s="52"/>
      <c r="I75" s="52"/>
      <c r="J75" s="52"/>
      <c r="K75" s="52"/>
      <c r="L75" s="52"/>
      <c r="M75" s="52"/>
    </row>
    <row r="76" spans="1:13" ht="30">
      <c r="A76" s="100">
        <v>34</v>
      </c>
      <c r="B76" s="99" t="s">
        <v>35</v>
      </c>
      <c r="C76" s="49"/>
      <c r="D76" s="112"/>
      <c r="E76" s="111">
        <v>330000</v>
      </c>
      <c r="F76" s="53"/>
      <c r="G76" s="53"/>
      <c r="H76" s="53">
        <v>330000</v>
      </c>
      <c r="I76" s="53">
        <v>330000</v>
      </c>
      <c r="J76" s="53"/>
      <c r="K76" s="53"/>
      <c r="L76" s="53">
        <v>330000</v>
      </c>
      <c r="M76" s="53">
        <v>0</v>
      </c>
    </row>
    <row r="77" spans="1:13" ht="15">
      <c r="A77" s="51">
        <v>35</v>
      </c>
      <c r="B77" s="31" t="s">
        <v>48</v>
      </c>
      <c r="C77" s="101">
        <v>853</v>
      </c>
      <c r="D77" s="6">
        <v>85333</v>
      </c>
      <c r="E77" s="113">
        <f>SUM(F77:H77)</f>
        <v>4551</v>
      </c>
      <c r="F77" s="102"/>
      <c r="G77" s="102"/>
      <c r="H77" s="102">
        <v>4551</v>
      </c>
      <c r="I77" s="102">
        <v>4551</v>
      </c>
      <c r="J77" s="102"/>
      <c r="K77" s="102"/>
      <c r="L77" s="102">
        <v>4551</v>
      </c>
      <c r="M77" s="102"/>
    </row>
    <row r="78" spans="1:13" ht="15">
      <c r="A78" s="155" t="s">
        <v>64</v>
      </c>
      <c r="B78" s="156"/>
      <c r="C78" s="156"/>
      <c r="D78" s="157"/>
      <c r="E78" s="44"/>
      <c r="F78" s="44"/>
      <c r="G78" s="44"/>
      <c r="H78" s="44"/>
      <c r="I78" s="44"/>
      <c r="J78" s="44"/>
      <c r="K78" s="44"/>
      <c r="L78" s="44"/>
      <c r="M78" s="44"/>
    </row>
    <row r="79" spans="1:13" ht="15">
      <c r="A79" s="158"/>
      <c r="B79" s="159"/>
      <c r="C79" s="159"/>
      <c r="D79" s="160"/>
      <c r="E79" s="64">
        <f aca="true" t="shared" si="11" ref="E79:M79">E55+E49+E41+E31+E25+E45+E66+E37+E62+E69+E76+E74+E77+E50</f>
        <v>5454034</v>
      </c>
      <c r="F79" s="64">
        <f t="shared" si="11"/>
        <v>1996919</v>
      </c>
      <c r="G79" s="64">
        <f t="shared" si="11"/>
        <v>1363831</v>
      </c>
      <c r="H79" s="64">
        <f t="shared" si="11"/>
        <v>2093284</v>
      </c>
      <c r="I79" s="138">
        <f t="shared" si="11"/>
        <v>5362818</v>
      </c>
      <c r="J79" s="64">
        <f t="shared" si="11"/>
        <v>1947423</v>
      </c>
      <c r="K79" s="64">
        <f t="shared" si="11"/>
        <v>1363831</v>
      </c>
      <c r="L79" s="64">
        <f t="shared" si="11"/>
        <v>1996564</v>
      </c>
      <c r="M79" s="64">
        <f t="shared" si="11"/>
        <v>55000</v>
      </c>
    </row>
    <row r="80" spans="1:13" ht="15">
      <c r="A80" s="161"/>
      <c r="B80" s="162"/>
      <c r="C80" s="162"/>
      <c r="D80" s="163"/>
      <c r="E80" s="45"/>
      <c r="F80" s="45"/>
      <c r="G80" s="45"/>
      <c r="H80" s="45"/>
      <c r="I80" s="45"/>
      <c r="J80" s="45"/>
      <c r="K80" s="45"/>
      <c r="L80" s="45"/>
      <c r="M80" s="45"/>
    </row>
    <row r="81" spans="1:5" ht="15">
      <c r="A81" s="46"/>
      <c r="B81" s="46"/>
      <c r="C81" s="46"/>
      <c r="D81" s="46"/>
      <c r="E81" s="47"/>
    </row>
  </sheetData>
  <mergeCells count="12">
    <mergeCell ref="A78:D80"/>
    <mergeCell ref="A41:B41"/>
    <mergeCell ref="E6:H6"/>
    <mergeCell ref="F7:H7"/>
    <mergeCell ref="E7:E8"/>
    <mergeCell ref="E29:E30"/>
    <mergeCell ref="E27:E28"/>
    <mergeCell ref="A9:D9"/>
    <mergeCell ref="I7:I8"/>
    <mergeCell ref="A6:D8"/>
    <mergeCell ref="I6:M6"/>
    <mergeCell ref="J7:M7"/>
  </mergeCells>
  <printOptions/>
  <pageMargins left="0.3937007874015748" right="0.2755905511811024" top="0.4330708661417323" bottom="0.4330708661417323" header="0.2755905511811024" footer="0.2755905511811024"/>
  <pageSetup firstPageNumber="110" useFirstPageNumber="1"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cp:lastPrinted>2007-03-14T08:50:56Z</cp:lastPrinted>
  <dcterms:created xsi:type="dcterms:W3CDTF">2005-10-05T10:15:19Z</dcterms:created>
  <dcterms:modified xsi:type="dcterms:W3CDTF">2007-03-14T08:51:05Z</dcterms:modified>
  <cp:category/>
  <cp:version/>
  <cp:contentType/>
  <cp:contentStatus/>
</cp:coreProperties>
</file>