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<sst xmlns="http://schemas.openxmlformats.org/spreadsheetml/2006/main" count="255" uniqueCount="137">
  <si>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</si>
  <si>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</si>
  <si>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</si>
  <si>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</si>
  <si>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</si>
  <si>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</si>
  <si>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</si>
  <si>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</si>
  <si>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</si>
  <si>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</si>
  <si>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</si>
  <si>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</si>
  <si>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</si>
  <si>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</si>
  <si>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</si>
  <si>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</si>
  <si>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</si>
  <si>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</si>
  <si>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</si>
  <si>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</si>
  <si>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</si>
  <si>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</si>
  <si>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</si>
  <si>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</si>
  <si>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</si>
  <si>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</si>
  <si>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</si>
  <si>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</si>
  <si>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</si>
  <si>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</si>
  <si>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</si>
  <si>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</si>
  <si>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</si>
  <si>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</si>
  <si>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</si>
  <si>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</si>
  <si>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</si>
  <si>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</si>
  <si>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</si>
  <si>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</si>
  <si>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</si>
  <si>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</si>
  <si>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</si>
  <si>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</si>
  <si>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</si>
  <si>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</si>
  <si>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</si>
  <si>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</si>
  <si>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</si>
  <si>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</si>
  <si>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</si>
  <si>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</si>
  <si>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</si>
  <si>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</si>
  <si>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</si>
  <si>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</si>
  <si>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</si>
  <si>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</si>
  <si>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</si>
  <si>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</si>
  <si>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</si>
  <si>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</si>
  <si>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</si>
  <si>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Wpływy  z  opłat  za  zarząd ,użytkowanie i  użytkowanie  wieczyste  nieruchomości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</si>
  <si>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</si>
  <si>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</si>
  <si>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</si>
  <si>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</si>
  <si>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</si>
  <si>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</si>
  <si>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</si>
  <si>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</si>
  <si>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</si>
  <si>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</si>
  <si>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</si>
  <si>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</si>
  <si>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</si>
  <si>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</si>
  <si>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</si>
  <si>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</si>
  <si>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</si>
  <si>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</si>
  <si>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</si>
  <si>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  </t>
  </si>
  <si>
    <t xml:space="preserve">Ośrodki  wsparcia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</si>
  <si>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</si>
  <si>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</si>
  <si>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</si>
  <si>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</si>
  <si>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.0470</t>
  </si>
  <si>
    <t>.0490</t>
  </si>
  <si>
    <t>Wpływy  z  innych  lokalnych  opłat  pobieranych  przez  j.s.t. na  podstawie  odrębnych  ustawa</t>
  </si>
  <si>
    <t xml:space="preserve">Uzupełnienie  subwencji ogólnej  dla  j.s.t </t>
  </si>
  <si>
    <t>Środki  na  inwestycje  rozpoczęte  przed  dniem  1  stycznia  1999  r.</t>
  </si>
  <si>
    <t>Dotacje otrzymane   z   funduszy  celowych na  finansowanie   lub   dofinansowanie    kosztów   realizacji   inwestycji   i  zakupów  inwestycyjnych j.s.f.p</t>
  </si>
  <si>
    <t xml:space="preserve">Dotacje celowe otrzymane    z budżetu państwa narealizacje  inwestycji  i  zakupów  inwestycyjnych  własnych powiatu 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</si>
  <si>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</si>
  <si>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Grzywny i inne kary pieniężne od  osób prawnych i innych  jednostek organizacyjnych </t>
  </si>
  <si>
    <t>Dotacje celowe otrzymane z samorządu województwa na inwestycje i zakupy inwestycyjne realizowane na podstawie porozumień (umów) między jednostkami samorządu terytorialnego  </t>
  </si>
  <si>
    <t>Dotacje celowe otrzymane z budżetu państwa na inwestycje i zakupy inwestycyjne realizowane przez powiat na podstawie porozumień z organami administracji rządowej  </t>
  </si>
  <si>
    <t xml:space="preserve">Kolonie  i  obozy   dla  młodzieży polonijnej   w  kraju </t>
  </si>
  <si>
    <t xml:space="preserve">Środki  na   finansowanie  własnych  inwestycji  gmin (  związków  gmin )  ,powiatów I związków  powiatów ) ,  samorządów  województw ,pozyskane  z innych  źródeł </t>
  </si>
  <si>
    <t xml:space="preserve">Dotacje celowe otrzymane    z budżetu państwa na realizacje  inwestycji  i  zakupów  inwestycyjnych  własnych powiatu </t>
  </si>
  <si>
    <t>.0580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</si>
  <si>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</si>
  <si>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</si>
  <si>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 xml:space="preserve">Poradnie psychologiczno -pedagogiczne, w  tym  poradnie  specjalistyczne </t>
  </si>
  <si>
    <t xml:space="preserve">Środki   na  uzupełnienie   dochodów </t>
  </si>
  <si>
    <t xml:space="preserve">Pozostała   działalność </t>
  </si>
  <si>
    <t>WYKONANIE 31.12.2007 R.</t>
  </si>
  <si>
    <t>0750</t>
  </si>
  <si>
    <t>0830</t>
  </si>
  <si>
    <t>0920</t>
  </si>
  <si>
    <t>0970</t>
  </si>
  <si>
    <t>0450</t>
  </si>
  <si>
    <t>0870</t>
  </si>
  <si>
    <t>0910</t>
  </si>
  <si>
    <t>2360</t>
  </si>
  <si>
    <t>0690</t>
  </si>
  <si>
    <t>0</t>
  </si>
  <si>
    <t>142,47</t>
  </si>
  <si>
    <t>2073,65</t>
  </si>
  <si>
    <t>0680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</si>
  <si>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</si>
  <si>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</si>
  <si>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</si>
  <si>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 xml:space="preserve">Wpływy z różnych  dochdów </t>
  </si>
  <si>
    <t>Wpływy z różnych opłat</t>
  </si>
  <si>
    <t xml:space="preserve">%  WYKONANIA </t>
  </si>
  <si>
    <t>WYKONANIE  DOCHODÓW   BUDŻETOWYCH    W  2007  ROKU</t>
  </si>
  <si>
    <t>Wpływy z opłaty administracyjnej za czynności urzędowe</t>
  </si>
  <si>
    <t>Wpływy ze sprzedaży składników majątkowych</t>
  </si>
  <si>
    <t>Wpływy od rodziców z tytułu odpłatności za utrzymanie dzieci (wychowanków) w placówkach opiekuńczo-wychowawczych</t>
  </si>
  <si>
    <t xml:space="preserve">Wpływy  ze  sprzedaży  składników  majątkowych </t>
  </si>
  <si>
    <t xml:space="preserve">Zał. nr 1 do uchwały Nr 108/08  </t>
  </si>
  <si>
    <t>Zarządu Powiatu Toruńskiego</t>
  </si>
  <si>
    <t>z dnia 17 marca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</si>
</sst>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 shrinkToFit="1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 vertical="center" shrinkToFit="1"/>
    </xf>
    <xf numFmtId="1" fontId="7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vertical="center" wrapText="1" shrinkToFit="1"/>
    </xf>
    <xf numFmtId="1" fontId="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 shrinkToFit="1"/>
    </xf>
    <xf numFmtId="1" fontId="6" fillId="0" borderId="1" xfId="0" applyNumberFormat="1" applyFont="1" applyBorder="1" applyAlignment="1">
      <alignment vertical="center" wrapText="1" shrinkToFit="1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" xfId="0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vertical="center" shrinkToFit="1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/>
    </xf>
    <xf numFmtId="0" fontId="12" fillId="0" borderId="1" xfId="0" applyFont="1" applyBorder="1" applyAlignment="1">
      <alignment wrapText="1"/>
    </xf>
    <xf numFmtId="0" fontId="6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 shrinkToFit="1"/>
    </xf>
    <xf numFmtId="9" fontId="1" fillId="0" borderId="0" xfId="0" applyNumberFormat="1" applyFont="1" applyAlignment="1">
      <alignment/>
    </xf>
    <xf numFmtId="9" fontId="1" fillId="0" borderId="0" xfId="0" applyNumberFormat="1" applyFont="1" applyFill="1" applyBorder="1" applyAlignment="1">
      <alignment/>
    </xf>
    <xf numFmtId="9" fontId="1" fillId="0" borderId="1" xfId="0" applyNumberFormat="1" applyFont="1" applyFill="1" applyBorder="1" applyAlignment="1">
      <alignment wrapText="1"/>
    </xf>
    <xf numFmtId="9" fontId="1" fillId="0" borderId="1" xfId="0" applyNumberFormat="1" applyFont="1" applyFill="1" applyBorder="1" applyAlignment="1">
      <alignment/>
    </xf>
    <xf numFmtId="9" fontId="1" fillId="0" borderId="1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87"/>
  <sheetViews>
    <sheetView tabSelected="1" workbookViewId="0" topLeftCell="A160">
      <selection activeCell="G169" sqref="A169:G169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30.875" style="10" customWidth="1"/>
    <col min="5" max="5" width="11.75390625" style="1" customWidth="1"/>
    <col min="6" max="6" width="16.75390625" style="71" customWidth="1"/>
    <col min="7" max="7" width="8.25390625" style="97" customWidth="1"/>
    <col min="8" max="16384" width="9.125" style="1" customWidth="1"/>
  </cols>
  <sheetData>
    <row r="1" spans="1:6" ht="24.75" customHeight="1">
      <c r="A1" s="8" t="s">
        <v>134</v>
      </c>
      <c r="B1" s="14"/>
      <c r="E1" s="1" t="s">
        <v>83</v>
      </c>
      <c r="F1" s="71" t="s">
        <v>83</v>
      </c>
    </row>
    <row r="2" spans="1:2" ht="12.75">
      <c r="A2" s="8" t="s">
        <v>135</v>
      </c>
      <c r="B2" s="14"/>
    </row>
    <row r="3" spans="1:2" ht="12.75">
      <c r="A3" s="8" t="s">
        <v>136</v>
      </c>
      <c r="B3" s="17"/>
    </row>
    <row r="4" ht="12.75">
      <c r="B4" s="17"/>
    </row>
    <row r="5" ht="12.75">
      <c r="B5" s="17"/>
    </row>
    <row r="6" ht="15">
      <c r="D6" s="16" t="s">
        <v>129</v>
      </c>
    </row>
    <row r="7" spans="1:198" s="4" customFormat="1" ht="12.75">
      <c r="A7" s="9"/>
      <c r="B7" s="7"/>
      <c r="C7" s="9"/>
      <c r="D7" s="11"/>
      <c r="E7" s="3"/>
      <c r="F7" s="102"/>
      <c r="G7" s="9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</row>
    <row r="8" spans="1:198" s="2" customFormat="1" ht="36">
      <c r="A8" s="19" t="s">
        <v>30</v>
      </c>
      <c r="B8" s="20" t="s">
        <v>33</v>
      </c>
      <c r="C8" s="19" t="s">
        <v>35</v>
      </c>
      <c r="D8" s="21" t="s">
        <v>32</v>
      </c>
      <c r="E8" s="64" t="s">
        <v>85</v>
      </c>
      <c r="F8" s="103" t="s">
        <v>109</v>
      </c>
      <c r="G8" s="99" t="s">
        <v>128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</row>
    <row r="9" spans="1:198" ht="12.75">
      <c r="A9" s="22"/>
      <c r="B9" s="23"/>
      <c r="C9" s="22"/>
      <c r="D9" s="24"/>
      <c r="E9" s="62"/>
      <c r="F9" s="104"/>
      <c r="G9" s="10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</row>
    <row r="10" spans="1:7" s="5" customFormat="1" ht="12.75">
      <c r="A10" s="25" t="s">
        <v>0</v>
      </c>
      <c r="B10" s="26"/>
      <c r="C10" s="25"/>
      <c r="D10" s="27" t="s">
        <v>3</v>
      </c>
      <c r="E10" s="63">
        <f>E11+E13</f>
        <v>40500</v>
      </c>
      <c r="F10" s="63">
        <f>F11+F13</f>
        <v>40666.06</v>
      </c>
      <c r="G10" s="101">
        <f>F10/E10</f>
        <v>1.0041002469135802</v>
      </c>
    </row>
    <row r="11" spans="1:7" s="2" customFormat="1" ht="22.5">
      <c r="A11" s="31"/>
      <c r="B11" s="32" t="s">
        <v>1</v>
      </c>
      <c r="C11" s="31"/>
      <c r="D11" s="33" t="s">
        <v>31</v>
      </c>
      <c r="E11" s="65">
        <f>SUM(E12:E12)</f>
        <v>40000</v>
      </c>
      <c r="F11" s="65">
        <f>SUM(F12:F12)</f>
        <v>40000</v>
      </c>
      <c r="G11" s="101">
        <f aca="true" t="shared" si="0" ref="G11:G73">F11/E11</f>
        <v>1</v>
      </c>
    </row>
    <row r="12" spans="1:7" ht="56.25">
      <c r="A12" s="28"/>
      <c r="B12" s="29"/>
      <c r="C12" s="28">
        <v>2110</v>
      </c>
      <c r="D12" s="30" t="s">
        <v>44</v>
      </c>
      <c r="E12" s="66">
        <v>40000</v>
      </c>
      <c r="F12" s="66">
        <v>40000</v>
      </c>
      <c r="G12" s="101">
        <f t="shared" si="0"/>
        <v>1</v>
      </c>
    </row>
    <row r="13" spans="1:7" s="2" customFormat="1" ht="12.75">
      <c r="A13" s="31"/>
      <c r="B13" s="32" t="s">
        <v>67</v>
      </c>
      <c r="C13" s="31"/>
      <c r="D13" s="33" t="s">
        <v>68</v>
      </c>
      <c r="E13" s="65">
        <f>SUM(E14:E14)</f>
        <v>500</v>
      </c>
      <c r="F13" s="65">
        <f>SUM(F14:F14)</f>
        <v>666.06</v>
      </c>
      <c r="G13" s="101">
        <f t="shared" si="0"/>
        <v>1.33212</v>
      </c>
    </row>
    <row r="14" spans="1:7" ht="45">
      <c r="A14" s="28"/>
      <c r="B14" s="29"/>
      <c r="C14" s="28">
        <v>2360</v>
      </c>
      <c r="D14" s="30" t="s">
        <v>58</v>
      </c>
      <c r="E14" s="66">
        <v>500</v>
      </c>
      <c r="F14" s="66">
        <v>666.06</v>
      </c>
      <c r="G14" s="101">
        <f t="shared" si="0"/>
        <v>1.33212</v>
      </c>
    </row>
    <row r="15" spans="1:7" s="5" customFormat="1" ht="12.75">
      <c r="A15" s="25" t="s">
        <v>2</v>
      </c>
      <c r="B15" s="26"/>
      <c r="C15" s="25"/>
      <c r="D15" s="27" t="s">
        <v>4</v>
      </c>
      <c r="E15" s="63">
        <f>E16</f>
        <v>266996</v>
      </c>
      <c r="F15" s="63">
        <f>F16</f>
        <v>263518.97</v>
      </c>
      <c r="G15" s="101">
        <f t="shared" si="0"/>
        <v>0.9869772206325187</v>
      </c>
    </row>
    <row r="16" spans="1:7" s="5" customFormat="1" ht="12.75">
      <c r="A16" s="25"/>
      <c r="B16" s="32" t="s">
        <v>39</v>
      </c>
      <c r="C16" s="31"/>
      <c r="D16" s="33" t="s">
        <v>40</v>
      </c>
      <c r="E16" s="65">
        <f>SUM(E17:E17)</f>
        <v>266996</v>
      </c>
      <c r="F16" s="65">
        <f>SUM(F17:F17)</f>
        <v>263518.97</v>
      </c>
      <c r="G16" s="101">
        <f t="shared" si="0"/>
        <v>0.9869772206325187</v>
      </c>
    </row>
    <row r="17" spans="1:7" ht="56.25">
      <c r="A17" s="28"/>
      <c r="B17" s="29"/>
      <c r="C17" s="34">
        <v>2700</v>
      </c>
      <c r="D17" s="30" t="s">
        <v>43</v>
      </c>
      <c r="E17" s="66">
        <v>266996</v>
      </c>
      <c r="F17" s="66">
        <v>263518.97</v>
      </c>
      <c r="G17" s="101">
        <f t="shared" si="0"/>
        <v>0.9869772206325187</v>
      </c>
    </row>
    <row r="18" spans="1:7" s="12" customFormat="1" ht="12.75">
      <c r="A18" s="35">
        <v>600</v>
      </c>
      <c r="B18" s="35"/>
      <c r="C18" s="36"/>
      <c r="D18" s="37" t="s">
        <v>79</v>
      </c>
      <c r="E18" s="67">
        <f>SUM(E19)</f>
        <v>350146</v>
      </c>
      <c r="F18" s="67">
        <f>SUM(F19)</f>
        <v>354616.76999999996</v>
      </c>
      <c r="G18" s="101">
        <f t="shared" si="0"/>
        <v>1.012768302365299</v>
      </c>
    </row>
    <row r="19" spans="1:7" s="12" customFormat="1" ht="12.75">
      <c r="A19" s="41"/>
      <c r="B19" s="41">
        <v>60014</v>
      </c>
      <c r="C19" s="42"/>
      <c r="D19" s="43" t="s">
        <v>80</v>
      </c>
      <c r="E19" s="68">
        <f>SUM(E21:E28)</f>
        <v>350146</v>
      </c>
      <c r="F19" s="68">
        <f>SUM(F20:F28)</f>
        <v>354616.76999999996</v>
      </c>
      <c r="G19" s="101">
        <f t="shared" si="0"/>
        <v>1.012768302365299</v>
      </c>
    </row>
    <row r="20" spans="1:7" s="8" customFormat="1" ht="22.5">
      <c r="A20" s="86"/>
      <c r="B20" s="86"/>
      <c r="C20" s="85" t="s">
        <v>114</v>
      </c>
      <c r="D20" s="52" t="s">
        <v>130</v>
      </c>
      <c r="E20" s="69">
        <v>0</v>
      </c>
      <c r="F20" s="69">
        <v>8.8</v>
      </c>
      <c r="G20" s="101"/>
    </row>
    <row r="21" spans="1:7" s="13" customFormat="1" ht="67.5">
      <c r="A21" s="38"/>
      <c r="B21" s="38"/>
      <c r="C21" s="84" t="s">
        <v>110</v>
      </c>
      <c r="D21" s="30" t="s">
        <v>45</v>
      </c>
      <c r="E21" s="69">
        <v>0</v>
      </c>
      <c r="F21" s="69">
        <v>552.48</v>
      </c>
      <c r="G21" s="101"/>
    </row>
    <row r="22" spans="1:7" s="13" customFormat="1" ht="12.75">
      <c r="A22" s="38"/>
      <c r="B22" s="38"/>
      <c r="C22" s="84" t="s">
        <v>111</v>
      </c>
      <c r="D22" s="40" t="s">
        <v>28</v>
      </c>
      <c r="E22" s="69">
        <v>0</v>
      </c>
      <c r="F22" s="69">
        <v>3239.23</v>
      </c>
      <c r="G22" s="101"/>
    </row>
    <row r="23" spans="1:7" s="13" customFormat="1" ht="12.75">
      <c r="A23" s="38"/>
      <c r="B23" s="38"/>
      <c r="C23" s="84" t="s">
        <v>112</v>
      </c>
      <c r="D23" s="40" t="s">
        <v>25</v>
      </c>
      <c r="E23" s="69">
        <v>0</v>
      </c>
      <c r="F23" s="69">
        <v>1529.79</v>
      </c>
      <c r="G23" s="101"/>
    </row>
    <row r="24" spans="1:7" s="13" customFormat="1" ht="12.75">
      <c r="A24" s="38"/>
      <c r="B24" s="38"/>
      <c r="C24" s="84" t="s">
        <v>113</v>
      </c>
      <c r="D24" s="40" t="s">
        <v>123</v>
      </c>
      <c r="E24" s="69">
        <v>0</v>
      </c>
      <c r="F24" s="69">
        <v>175.78</v>
      </c>
      <c r="G24" s="101"/>
    </row>
    <row r="25" spans="1:7" s="13" customFormat="1" ht="63.75">
      <c r="A25" s="38"/>
      <c r="B25" s="38"/>
      <c r="C25" s="39">
        <v>2310</v>
      </c>
      <c r="D25" s="82" t="s">
        <v>104</v>
      </c>
      <c r="E25" s="69">
        <v>10000</v>
      </c>
      <c r="F25" s="69">
        <v>9623.36</v>
      </c>
      <c r="G25" s="101">
        <f t="shared" si="0"/>
        <v>0.9623360000000001</v>
      </c>
    </row>
    <row r="26" spans="1:7" s="13" customFormat="1" ht="76.5">
      <c r="A26" s="38"/>
      <c r="B26" s="38"/>
      <c r="C26" s="39">
        <v>6610</v>
      </c>
      <c r="D26" s="107" t="s">
        <v>105</v>
      </c>
      <c r="E26" s="69">
        <v>27825</v>
      </c>
      <c r="F26" s="69">
        <v>27825.74</v>
      </c>
      <c r="G26" s="101">
        <f t="shared" si="0"/>
        <v>1.000026594788859</v>
      </c>
    </row>
    <row r="27" spans="1:7" ht="56.25">
      <c r="A27" s="28"/>
      <c r="B27" s="35"/>
      <c r="C27" s="39">
        <v>6298</v>
      </c>
      <c r="D27" s="40" t="s">
        <v>101</v>
      </c>
      <c r="E27" s="69">
        <v>264097</v>
      </c>
      <c r="F27" s="69">
        <v>263532.41</v>
      </c>
      <c r="G27" s="101">
        <f t="shared" si="0"/>
        <v>0.9978621869994736</v>
      </c>
    </row>
    <row r="28" spans="1:7" ht="45">
      <c r="A28" s="28"/>
      <c r="B28" s="35"/>
      <c r="C28" s="39">
        <v>6439</v>
      </c>
      <c r="D28" s="106" t="s">
        <v>95</v>
      </c>
      <c r="E28" s="69">
        <v>48224</v>
      </c>
      <c r="F28" s="69">
        <v>48129.18</v>
      </c>
      <c r="G28" s="101">
        <f t="shared" si="0"/>
        <v>0.9980337591240876</v>
      </c>
    </row>
    <row r="29" spans="1:7" s="5" customFormat="1" ht="12.75">
      <c r="A29" s="25">
        <v>700</v>
      </c>
      <c r="B29" s="26"/>
      <c r="C29" s="25"/>
      <c r="D29" s="27" t="s">
        <v>5</v>
      </c>
      <c r="E29" s="63">
        <f>SUM(E30:E30)</f>
        <v>322005</v>
      </c>
      <c r="F29" s="63">
        <f>SUM(F30:F30)</f>
        <v>514684.69999999995</v>
      </c>
      <c r="G29" s="101">
        <f t="shared" si="0"/>
        <v>1.5983748699554354</v>
      </c>
    </row>
    <row r="30" spans="1:7" s="2" customFormat="1" ht="22.5">
      <c r="A30" s="31"/>
      <c r="B30" s="32">
        <v>70005</v>
      </c>
      <c r="C30" s="31"/>
      <c r="D30" s="33" t="s">
        <v>6</v>
      </c>
      <c r="E30" s="65">
        <f>SUM(E31:E36)</f>
        <v>322005</v>
      </c>
      <c r="F30" s="65">
        <f>SUM(F31:F36)</f>
        <v>514684.69999999995</v>
      </c>
      <c r="G30" s="101">
        <f t="shared" si="0"/>
        <v>1.5983748699554354</v>
      </c>
    </row>
    <row r="31" spans="1:7" ht="33.75">
      <c r="A31" s="28"/>
      <c r="B31" s="29"/>
      <c r="C31" s="28" t="s">
        <v>89</v>
      </c>
      <c r="D31" s="30" t="s">
        <v>63</v>
      </c>
      <c r="E31" s="66">
        <v>5000</v>
      </c>
      <c r="F31" s="66">
        <v>5302.35</v>
      </c>
      <c r="G31" s="101">
        <f t="shared" si="0"/>
        <v>1.06047</v>
      </c>
    </row>
    <row r="32" spans="1:7" ht="67.5">
      <c r="A32" s="28"/>
      <c r="B32" s="29"/>
      <c r="C32" s="28" t="s">
        <v>47</v>
      </c>
      <c r="D32" s="30" t="s">
        <v>45</v>
      </c>
      <c r="E32" s="66">
        <v>38000</v>
      </c>
      <c r="F32" s="66">
        <v>39261.93</v>
      </c>
      <c r="G32" s="101">
        <f t="shared" si="0"/>
        <v>1.0332086842105264</v>
      </c>
    </row>
    <row r="33" spans="1:7" ht="22.5">
      <c r="A33" s="28"/>
      <c r="B33" s="29"/>
      <c r="C33" s="87" t="s">
        <v>115</v>
      </c>
      <c r="D33" s="30" t="s">
        <v>133</v>
      </c>
      <c r="E33" s="66">
        <v>0</v>
      </c>
      <c r="F33" s="66">
        <v>130610</v>
      </c>
      <c r="G33" s="101"/>
    </row>
    <row r="34" spans="1:7" ht="22.5">
      <c r="A34" s="28"/>
      <c r="B34" s="29"/>
      <c r="C34" s="87" t="s">
        <v>116</v>
      </c>
      <c r="D34" s="30" t="s">
        <v>124</v>
      </c>
      <c r="E34" s="66">
        <v>0</v>
      </c>
      <c r="F34" s="66">
        <v>279.4</v>
      </c>
      <c r="G34" s="101"/>
    </row>
    <row r="35" spans="1:7" ht="56.25">
      <c r="A35" s="28"/>
      <c r="B35" s="29"/>
      <c r="C35" s="28">
        <v>2110</v>
      </c>
      <c r="D35" s="30" t="s">
        <v>44</v>
      </c>
      <c r="E35" s="66">
        <v>184005</v>
      </c>
      <c r="F35" s="66">
        <v>183995.24</v>
      </c>
      <c r="G35" s="101">
        <f t="shared" si="0"/>
        <v>0.9999469579630987</v>
      </c>
    </row>
    <row r="36" spans="1:7" ht="45">
      <c r="A36" s="28"/>
      <c r="B36" s="29"/>
      <c r="C36" s="28">
        <v>2360</v>
      </c>
      <c r="D36" s="30" t="s">
        <v>58</v>
      </c>
      <c r="E36" s="66">
        <v>95000</v>
      </c>
      <c r="F36" s="66">
        <v>155235.78</v>
      </c>
      <c r="G36" s="101">
        <f t="shared" si="0"/>
        <v>1.6340608421052631</v>
      </c>
    </row>
    <row r="37" spans="1:7" s="5" customFormat="1" ht="12.75">
      <c r="A37" s="25">
        <v>710</v>
      </c>
      <c r="B37" s="26"/>
      <c r="C37" s="25"/>
      <c r="D37" s="27" t="s">
        <v>7</v>
      </c>
      <c r="E37" s="63">
        <f>E43+E38+E41</f>
        <v>352263</v>
      </c>
      <c r="F37" s="63">
        <f>F43+F38+F41</f>
        <v>352380.31</v>
      </c>
      <c r="G37" s="101">
        <f t="shared" si="0"/>
        <v>1.0003330182278583</v>
      </c>
    </row>
    <row r="38" spans="1:7" s="2" customFormat="1" ht="12.75">
      <c r="A38" s="31"/>
      <c r="B38" s="32">
        <v>71013</v>
      </c>
      <c r="C38" s="31"/>
      <c r="D38" s="33" t="s">
        <v>8</v>
      </c>
      <c r="E38" s="65">
        <f>SUM(E39:E39)</f>
        <v>35000</v>
      </c>
      <c r="F38" s="65">
        <f>SUM(F39:F39)</f>
        <v>35000</v>
      </c>
      <c r="G38" s="101">
        <f t="shared" si="0"/>
        <v>1</v>
      </c>
    </row>
    <row r="39" spans="1:7" ht="56.25">
      <c r="A39" s="28"/>
      <c r="B39" s="29"/>
      <c r="C39" s="28">
        <v>2110</v>
      </c>
      <c r="D39" s="30" t="s">
        <v>44</v>
      </c>
      <c r="E39" s="66">
        <v>35000</v>
      </c>
      <c r="F39" s="66">
        <v>35000</v>
      </c>
      <c r="G39" s="101">
        <f t="shared" si="0"/>
        <v>1</v>
      </c>
    </row>
    <row r="40" spans="1:7" ht="12.75">
      <c r="A40" s="28"/>
      <c r="B40" s="29"/>
      <c r="C40" s="28"/>
      <c r="D40" s="30"/>
      <c r="E40" s="66"/>
      <c r="F40" s="66"/>
      <c r="G40" s="101"/>
    </row>
    <row r="41" spans="1:7" s="2" customFormat="1" ht="22.5">
      <c r="A41" s="31"/>
      <c r="B41" s="32">
        <v>71014</v>
      </c>
      <c r="C41" s="31"/>
      <c r="D41" s="33" t="s">
        <v>75</v>
      </c>
      <c r="E41" s="65">
        <f>SUM(E42:E42)</f>
        <v>18628</v>
      </c>
      <c r="F41" s="65">
        <f>SUM(F42:F42)</f>
        <v>18628</v>
      </c>
      <c r="G41" s="101">
        <f t="shared" si="0"/>
        <v>1</v>
      </c>
    </row>
    <row r="42" spans="1:7" ht="56.25">
      <c r="A42" s="28"/>
      <c r="B42" s="29"/>
      <c r="C42" s="28">
        <v>2110</v>
      </c>
      <c r="D42" s="30" t="s">
        <v>44</v>
      </c>
      <c r="E42" s="66">
        <v>18628</v>
      </c>
      <c r="F42" s="66">
        <v>18628</v>
      </c>
      <c r="G42" s="101">
        <f t="shared" si="0"/>
        <v>1</v>
      </c>
    </row>
    <row r="43" spans="1:7" s="2" customFormat="1" ht="12.75">
      <c r="A43" s="31"/>
      <c r="B43" s="32">
        <v>71015</v>
      </c>
      <c r="C43" s="31"/>
      <c r="D43" s="33" t="s">
        <v>9</v>
      </c>
      <c r="E43" s="65">
        <f>SUM(E45:E45)</f>
        <v>298635</v>
      </c>
      <c r="F43" s="65">
        <f>SUM(F44:F46)</f>
        <v>298752.31</v>
      </c>
      <c r="G43" s="101">
        <f t="shared" si="0"/>
        <v>1.0003928206673698</v>
      </c>
    </row>
    <row r="44" spans="1:7" ht="12.75">
      <c r="A44" s="28"/>
      <c r="B44" s="29"/>
      <c r="C44" s="87" t="s">
        <v>112</v>
      </c>
      <c r="D44" s="30" t="s">
        <v>25</v>
      </c>
      <c r="E44" s="66">
        <v>0</v>
      </c>
      <c r="F44" s="66">
        <v>114.67</v>
      </c>
      <c r="G44" s="101"/>
    </row>
    <row r="45" spans="1:7" s="2" customFormat="1" ht="56.25">
      <c r="A45" s="31"/>
      <c r="B45" s="32"/>
      <c r="C45" s="28">
        <v>2110</v>
      </c>
      <c r="D45" s="30" t="s">
        <v>44</v>
      </c>
      <c r="E45" s="66">
        <v>298635</v>
      </c>
      <c r="F45" s="66">
        <v>298635</v>
      </c>
      <c r="G45" s="101">
        <f t="shared" si="0"/>
        <v>1</v>
      </c>
    </row>
    <row r="46" spans="1:7" s="2" customFormat="1" ht="45">
      <c r="A46" s="31"/>
      <c r="B46" s="32"/>
      <c r="C46" s="87" t="s">
        <v>117</v>
      </c>
      <c r="D46" s="30" t="s">
        <v>58</v>
      </c>
      <c r="E46" s="66">
        <v>0</v>
      </c>
      <c r="F46" s="66">
        <v>2.64</v>
      </c>
      <c r="G46" s="101"/>
    </row>
    <row r="47" spans="1:7" s="5" customFormat="1" ht="12.75">
      <c r="A47" s="25">
        <v>750</v>
      </c>
      <c r="B47" s="26"/>
      <c r="C47" s="25"/>
      <c r="D47" s="27" t="s">
        <v>10</v>
      </c>
      <c r="E47" s="63">
        <f>E48+E50+E60</f>
        <v>2562460</v>
      </c>
      <c r="F47" s="63">
        <f>F48+F50+F60</f>
        <v>2799093.7900000005</v>
      </c>
      <c r="G47" s="101">
        <f t="shared" si="0"/>
        <v>1.092346335162305</v>
      </c>
    </row>
    <row r="48" spans="1:7" s="2" customFormat="1" ht="12.75">
      <c r="A48" s="31"/>
      <c r="B48" s="32">
        <v>75011</v>
      </c>
      <c r="C48" s="31"/>
      <c r="D48" s="33" t="s">
        <v>11</v>
      </c>
      <c r="E48" s="65">
        <f>SUM(E49:E49)</f>
        <v>225200</v>
      </c>
      <c r="F48" s="65">
        <f>SUM(F49:F49)</f>
        <v>225200</v>
      </c>
      <c r="G48" s="101">
        <f t="shared" si="0"/>
        <v>1</v>
      </c>
    </row>
    <row r="49" spans="1:7" ht="56.25">
      <c r="A49" s="28"/>
      <c r="B49" s="29"/>
      <c r="C49" s="28">
        <v>2110</v>
      </c>
      <c r="D49" s="30" t="s">
        <v>44</v>
      </c>
      <c r="E49" s="66">
        <v>225200</v>
      </c>
      <c r="F49" s="66">
        <v>225200</v>
      </c>
      <c r="G49" s="101">
        <f t="shared" si="0"/>
        <v>1</v>
      </c>
    </row>
    <row r="50" spans="1:7" s="2" customFormat="1" ht="12.75">
      <c r="A50" s="31"/>
      <c r="B50" s="32">
        <v>75020</v>
      </c>
      <c r="C50" s="31"/>
      <c r="D50" s="33" t="s">
        <v>23</v>
      </c>
      <c r="E50" s="65">
        <f>SUM(E51:E59)</f>
        <v>2289560</v>
      </c>
      <c r="F50" s="65">
        <f>SUM(F51:F59)</f>
        <v>2526230.7900000005</v>
      </c>
      <c r="G50" s="101">
        <f t="shared" si="0"/>
        <v>1.1033695513548456</v>
      </c>
    </row>
    <row r="51" spans="1:7" ht="12.75">
      <c r="A51" s="28"/>
      <c r="B51" s="29"/>
      <c r="C51" s="28" t="s">
        <v>55</v>
      </c>
      <c r="D51" s="30" t="s">
        <v>24</v>
      </c>
      <c r="E51" s="66">
        <v>1829000</v>
      </c>
      <c r="F51" s="66">
        <v>2088268.32</v>
      </c>
      <c r="G51" s="101">
        <f t="shared" si="0"/>
        <v>1.1417541388737016</v>
      </c>
    </row>
    <row r="52" spans="1:7" ht="12.75">
      <c r="A52" s="28"/>
      <c r="B52" s="29"/>
      <c r="C52" s="28" t="s">
        <v>69</v>
      </c>
      <c r="D52" s="30" t="s">
        <v>76</v>
      </c>
      <c r="E52" s="66">
        <v>46500</v>
      </c>
      <c r="F52" s="66">
        <v>28066.9</v>
      </c>
      <c r="G52" s="101">
        <f t="shared" si="0"/>
        <v>0.603589247311828</v>
      </c>
    </row>
    <row r="53" spans="1:7" ht="12.75">
      <c r="A53" s="28"/>
      <c r="B53" s="29"/>
      <c r="C53" s="87" t="s">
        <v>118</v>
      </c>
      <c r="D53" s="30" t="s">
        <v>127</v>
      </c>
      <c r="E53" s="66">
        <v>0</v>
      </c>
      <c r="F53" s="66">
        <v>4075</v>
      </c>
      <c r="G53" s="101"/>
    </row>
    <row r="54" spans="1:7" ht="67.5">
      <c r="A54" s="28"/>
      <c r="B54" s="29"/>
      <c r="C54" s="28" t="s">
        <v>47</v>
      </c>
      <c r="D54" s="30" t="s">
        <v>45</v>
      </c>
      <c r="E54" s="66">
        <v>398964</v>
      </c>
      <c r="F54" s="66">
        <v>374137.54</v>
      </c>
      <c r="G54" s="101">
        <f t="shared" si="0"/>
        <v>0.937772681244423</v>
      </c>
    </row>
    <row r="55" spans="1:7" ht="12.75">
      <c r="A55" s="28"/>
      <c r="B55" s="29"/>
      <c r="C55" s="28" t="s">
        <v>50</v>
      </c>
      <c r="D55" s="30" t="s">
        <v>70</v>
      </c>
      <c r="E55" s="66">
        <f>3000+596</f>
        <v>3596</v>
      </c>
      <c r="F55" s="66">
        <v>3262.69</v>
      </c>
      <c r="G55" s="101">
        <f t="shared" si="0"/>
        <v>0.9073109010011123</v>
      </c>
    </row>
    <row r="56" spans="1:7" ht="22.5">
      <c r="A56" s="28"/>
      <c r="B56" s="29"/>
      <c r="C56" s="87" t="s">
        <v>115</v>
      </c>
      <c r="D56" s="30" t="s">
        <v>131</v>
      </c>
      <c r="E56" s="66">
        <v>0</v>
      </c>
      <c r="F56" s="66">
        <v>6617</v>
      </c>
      <c r="G56" s="101"/>
    </row>
    <row r="57" spans="1:7" ht="22.5">
      <c r="A57" s="28"/>
      <c r="B57" s="29"/>
      <c r="C57" s="87" t="s">
        <v>116</v>
      </c>
      <c r="D57" s="30" t="s">
        <v>124</v>
      </c>
      <c r="E57" s="66">
        <v>0</v>
      </c>
      <c r="F57" s="66">
        <v>26.72</v>
      </c>
      <c r="G57" s="101"/>
    </row>
    <row r="58" spans="1:7" ht="12.75">
      <c r="A58" s="28"/>
      <c r="B58" s="29"/>
      <c r="C58" s="28" t="s">
        <v>49</v>
      </c>
      <c r="D58" s="30" t="s">
        <v>71</v>
      </c>
      <c r="E58" s="66">
        <v>3500</v>
      </c>
      <c r="F58" s="66">
        <v>5307.83</v>
      </c>
      <c r="G58" s="101">
        <f t="shared" si="0"/>
        <v>1.516522857142857</v>
      </c>
    </row>
    <row r="59" spans="1:7" ht="12.75">
      <c r="A59" s="28"/>
      <c r="B59" s="29"/>
      <c r="C59" s="34" t="s">
        <v>56</v>
      </c>
      <c r="D59" s="30" t="s">
        <v>57</v>
      </c>
      <c r="E59" s="66">
        <v>8000</v>
      </c>
      <c r="F59" s="66">
        <v>16468.79</v>
      </c>
      <c r="G59" s="101">
        <f t="shared" si="0"/>
        <v>2.0585987500000003</v>
      </c>
    </row>
    <row r="60" spans="1:7" s="2" customFormat="1" ht="12.75">
      <c r="A60" s="31"/>
      <c r="B60" s="32">
        <v>75045</v>
      </c>
      <c r="C60" s="31"/>
      <c r="D60" s="33" t="s">
        <v>12</v>
      </c>
      <c r="E60" s="65">
        <f>SUM(E61:E62)</f>
        <v>47700</v>
      </c>
      <c r="F60" s="65">
        <f>SUM(F61:F62)</f>
        <v>47663</v>
      </c>
      <c r="G60" s="101">
        <f t="shared" si="0"/>
        <v>0.9992243186582809</v>
      </c>
    </row>
    <row r="61" spans="1:7" ht="56.25">
      <c r="A61" s="28"/>
      <c r="B61" s="29"/>
      <c r="C61" s="28">
        <v>2110</v>
      </c>
      <c r="D61" s="30" t="s">
        <v>44</v>
      </c>
      <c r="E61" s="66">
        <v>35000</v>
      </c>
      <c r="F61" s="66">
        <v>35000</v>
      </c>
      <c r="G61" s="101">
        <f t="shared" si="0"/>
        <v>1</v>
      </c>
    </row>
    <row r="62" spans="1:7" ht="56.25">
      <c r="A62" s="28"/>
      <c r="B62" s="29"/>
      <c r="C62" s="28">
        <v>2120</v>
      </c>
      <c r="D62" s="30" t="s">
        <v>59</v>
      </c>
      <c r="E62" s="66">
        <v>12700</v>
      </c>
      <c r="F62" s="66">
        <v>12663</v>
      </c>
      <c r="G62" s="101">
        <f t="shared" si="0"/>
        <v>0.9970866141732283</v>
      </c>
    </row>
    <row r="63" spans="1:7" s="5" customFormat="1" ht="45">
      <c r="A63" s="25">
        <v>756</v>
      </c>
      <c r="B63" s="26"/>
      <c r="C63" s="25"/>
      <c r="D63" s="27" t="s">
        <v>86</v>
      </c>
      <c r="E63" s="63">
        <f>SUM(E64:E64)</f>
        <v>7355767</v>
      </c>
      <c r="F63" s="63">
        <f>SUM(F64:F64)</f>
        <v>7797186.53</v>
      </c>
      <c r="G63" s="101">
        <f t="shared" si="0"/>
        <v>1.0600099935193705</v>
      </c>
    </row>
    <row r="64" spans="1:7" s="2" customFormat="1" ht="33.75">
      <c r="A64" s="31"/>
      <c r="B64" s="32">
        <v>75622</v>
      </c>
      <c r="C64" s="31"/>
      <c r="D64" s="33" t="s">
        <v>87</v>
      </c>
      <c r="E64" s="65">
        <f>SUM(E65:E66)</f>
        <v>7355767</v>
      </c>
      <c r="F64" s="65">
        <f>SUM(F65:F66)</f>
        <v>7797186.53</v>
      </c>
      <c r="G64" s="101">
        <f t="shared" si="0"/>
        <v>1.0600099935193705</v>
      </c>
    </row>
    <row r="65" spans="1:7" ht="12.75">
      <c r="A65" s="28"/>
      <c r="B65" s="29"/>
      <c r="C65" s="28" t="s">
        <v>51</v>
      </c>
      <c r="D65" s="30" t="s">
        <v>26</v>
      </c>
      <c r="E65" s="66">
        <v>7215767</v>
      </c>
      <c r="F65" s="66">
        <v>7598026</v>
      </c>
      <c r="G65" s="101">
        <f t="shared" si="0"/>
        <v>1.0529755187494274</v>
      </c>
    </row>
    <row r="66" spans="1:7" ht="12.75">
      <c r="A66" s="28"/>
      <c r="B66" s="29"/>
      <c r="C66" s="28" t="s">
        <v>52</v>
      </c>
      <c r="D66" s="30" t="s">
        <v>53</v>
      </c>
      <c r="E66" s="66">
        <v>140000</v>
      </c>
      <c r="F66" s="66">
        <v>199160.53</v>
      </c>
      <c r="G66" s="101">
        <f t="shared" si="0"/>
        <v>1.4225752142857142</v>
      </c>
    </row>
    <row r="67" spans="1:7" s="5" customFormat="1" ht="12.75">
      <c r="A67" s="25">
        <v>758</v>
      </c>
      <c r="B67" s="26"/>
      <c r="C67" s="25"/>
      <c r="D67" s="27" t="s">
        <v>18</v>
      </c>
      <c r="E67" s="63">
        <f>E68+E73+E77+E75+E70</f>
        <v>19482561</v>
      </c>
      <c r="F67" s="63">
        <f>F68+F73+F77+F75+F70</f>
        <v>19640519.37</v>
      </c>
      <c r="G67" s="101">
        <f t="shared" si="0"/>
        <v>1.0081076799913524</v>
      </c>
    </row>
    <row r="68" spans="1:7" s="2" customFormat="1" ht="33.75">
      <c r="A68" s="31"/>
      <c r="B68" s="32">
        <v>75801</v>
      </c>
      <c r="C68" s="31"/>
      <c r="D68" s="33" t="s">
        <v>65</v>
      </c>
      <c r="E68" s="65">
        <f>SUM(E69:E69)</f>
        <v>13252827</v>
      </c>
      <c r="F68" s="65">
        <f>SUM(F69:F69)</f>
        <v>13252827</v>
      </c>
      <c r="G68" s="101">
        <f t="shared" si="0"/>
        <v>1</v>
      </c>
    </row>
    <row r="69" spans="1:7" ht="12.75">
      <c r="A69" s="28"/>
      <c r="B69" s="29"/>
      <c r="C69" s="28">
        <v>2920</v>
      </c>
      <c r="D69" s="30" t="s">
        <v>27</v>
      </c>
      <c r="E69" s="66">
        <v>13252827</v>
      </c>
      <c r="F69" s="66">
        <v>13252827</v>
      </c>
      <c r="G69" s="101">
        <f t="shared" si="0"/>
        <v>1</v>
      </c>
    </row>
    <row r="70" spans="1:7" s="2" customFormat="1" ht="22.5">
      <c r="A70" s="31"/>
      <c r="B70" s="32">
        <v>75802</v>
      </c>
      <c r="C70" s="31"/>
      <c r="D70" s="33" t="s">
        <v>92</v>
      </c>
      <c r="E70" s="65">
        <f>SUM(E71:E72)</f>
        <v>636212</v>
      </c>
      <c r="F70" s="65">
        <f>SUM(F71:F72)</f>
        <v>636212</v>
      </c>
      <c r="G70" s="101">
        <f t="shared" si="0"/>
        <v>1</v>
      </c>
    </row>
    <row r="71" spans="1:7" s="74" customFormat="1" ht="12.75">
      <c r="A71" s="44"/>
      <c r="B71" s="72"/>
      <c r="C71" s="44">
        <v>2760</v>
      </c>
      <c r="D71" s="78" t="s">
        <v>107</v>
      </c>
      <c r="E71" s="73">
        <v>186212</v>
      </c>
      <c r="F71" s="73">
        <v>186212</v>
      </c>
      <c r="G71" s="101">
        <f t="shared" si="0"/>
        <v>1</v>
      </c>
    </row>
    <row r="72" spans="1:7" ht="22.5">
      <c r="A72" s="28"/>
      <c r="B72" s="29"/>
      <c r="C72" s="28">
        <v>2780</v>
      </c>
      <c r="D72" s="30" t="s">
        <v>93</v>
      </c>
      <c r="E72" s="66">
        <v>450000</v>
      </c>
      <c r="F72" s="66">
        <v>450000</v>
      </c>
      <c r="G72" s="101">
        <f t="shared" si="0"/>
        <v>1</v>
      </c>
    </row>
    <row r="73" spans="1:7" s="2" customFormat="1" ht="22.5">
      <c r="A73" s="31"/>
      <c r="B73" s="32">
        <v>75803</v>
      </c>
      <c r="C73" s="31"/>
      <c r="D73" s="33" t="s">
        <v>34</v>
      </c>
      <c r="E73" s="65">
        <f>SUM(E74:E74)</f>
        <v>5341760</v>
      </c>
      <c r="F73" s="65">
        <f>SUM(F74:F74)</f>
        <v>5341760</v>
      </c>
      <c r="G73" s="101">
        <f t="shared" si="0"/>
        <v>1</v>
      </c>
    </row>
    <row r="74" spans="1:7" ht="12.75">
      <c r="A74" s="28"/>
      <c r="B74" s="29"/>
      <c r="C74" s="28">
        <v>2920</v>
      </c>
      <c r="D74" s="30" t="s">
        <v>27</v>
      </c>
      <c r="E74" s="66">
        <v>5341760</v>
      </c>
      <c r="F74" s="66">
        <v>5341760</v>
      </c>
      <c r="G74" s="101">
        <f aca="true" t="shared" si="1" ref="G74:G136">F74/E74</f>
        <v>1</v>
      </c>
    </row>
    <row r="75" spans="1:7" s="2" customFormat="1" ht="22.5">
      <c r="A75" s="31"/>
      <c r="B75" s="32">
        <v>75832</v>
      </c>
      <c r="C75" s="31"/>
      <c r="D75" s="33" t="s">
        <v>54</v>
      </c>
      <c r="E75" s="65">
        <f>SUM(E76:E76)</f>
        <v>101762</v>
      </c>
      <c r="F75" s="65">
        <f>SUM(F76:F76)</f>
        <v>101762</v>
      </c>
      <c r="G75" s="101">
        <f t="shared" si="1"/>
        <v>1</v>
      </c>
    </row>
    <row r="76" spans="1:7" ht="12.75">
      <c r="A76" s="28"/>
      <c r="B76" s="29"/>
      <c r="C76" s="28">
        <v>2920</v>
      </c>
      <c r="D76" s="30" t="s">
        <v>27</v>
      </c>
      <c r="E76" s="66">
        <v>101762</v>
      </c>
      <c r="F76" s="66">
        <v>101762</v>
      </c>
      <c r="G76" s="101">
        <f t="shared" si="1"/>
        <v>1</v>
      </c>
    </row>
    <row r="77" spans="1:7" s="2" customFormat="1" ht="12.75">
      <c r="A77" s="31"/>
      <c r="B77" s="32">
        <v>75814</v>
      </c>
      <c r="C77" s="31"/>
      <c r="D77" s="33" t="s">
        <v>29</v>
      </c>
      <c r="E77" s="65">
        <f>SUM(E78:E82)</f>
        <v>150000</v>
      </c>
      <c r="F77" s="65">
        <f>SUM(F78:F82)</f>
        <v>307958.37</v>
      </c>
      <c r="G77" s="101">
        <f t="shared" si="1"/>
        <v>2.0530558</v>
      </c>
    </row>
    <row r="78" spans="1:7" s="74" customFormat="1" ht="33.75">
      <c r="A78" s="44"/>
      <c r="B78" s="72"/>
      <c r="C78" s="44" t="s">
        <v>90</v>
      </c>
      <c r="D78" s="78" t="s">
        <v>91</v>
      </c>
      <c r="E78" s="73">
        <v>80000</v>
      </c>
      <c r="F78" s="73">
        <v>130504.4</v>
      </c>
      <c r="G78" s="101">
        <f t="shared" si="1"/>
        <v>1.631305</v>
      </c>
    </row>
    <row r="79" spans="1:7" s="74" customFormat="1" ht="33.75">
      <c r="A79" s="44"/>
      <c r="B79" s="72"/>
      <c r="C79" s="44" t="s">
        <v>103</v>
      </c>
      <c r="D79" s="78" t="s">
        <v>97</v>
      </c>
      <c r="E79" s="73">
        <v>30000</v>
      </c>
      <c r="F79" s="73">
        <v>30180</v>
      </c>
      <c r="G79" s="101">
        <f t="shared" si="1"/>
        <v>1.006</v>
      </c>
    </row>
    <row r="80" spans="1:7" s="74" customFormat="1" ht="33.75">
      <c r="A80" s="79"/>
      <c r="B80" s="80"/>
      <c r="C80" s="79" t="s">
        <v>69</v>
      </c>
      <c r="D80" s="78" t="s">
        <v>97</v>
      </c>
      <c r="E80" s="73">
        <v>0</v>
      </c>
      <c r="F80" s="73">
        <v>0</v>
      </c>
      <c r="G80" s="101"/>
    </row>
    <row r="81" spans="1:7" s="74" customFormat="1" ht="22.5">
      <c r="A81" s="79"/>
      <c r="B81" s="80"/>
      <c r="C81" s="88" t="s">
        <v>116</v>
      </c>
      <c r="D81" s="78" t="s">
        <v>124</v>
      </c>
      <c r="E81" s="73">
        <v>0</v>
      </c>
      <c r="F81" s="73">
        <v>123</v>
      </c>
      <c r="G81" s="101"/>
    </row>
    <row r="82" spans="1:7" ht="12.75">
      <c r="A82" s="28"/>
      <c r="B82" s="29"/>
      <c r="C82" s="28" t="s">
        <v>49</v>
      </c>
      <c r="D82" s="30" t="s">
        <v>25</v>
      </c>
      <c r="E82" s="66">
        <v>40000</v>
      </c>
      <c r="F82" s="66">
        <v>147150.97</v>
      </c>
      <c r="G82" s="101">
        <f t="shared" si="1"/>
        <v>3.67877425</v>
      </c>
    </row>
    <row r="83" spans="1:7" s="5" customFormat="1" ht="12.75">
      <c r="A83" s="25">
        <v>801</v>
      </c>
      <c r="B83" s="26"/>
      <c r="C83" s="25"/>
      <c r="D83" s="27" t="s">
        <v>19</v>
      </c>
      <c r="E83" s="63">
        <f>E84+E95+E89+E98</f>
        <v>305495</v>
      </c>
      <c r="F83" s="63">
        <f>F84+F95+F89+F98</f>
        <v>321993.01</v>
      </c>
      <c r="G83" s="101">
        <f t="shared" si="1"/>
        <v>1.0540041899212753</v>
      </c>
    </row>
    <row r="84" spans="1:7" s="2" customFormat="1" ht="12.75">
      <c r="A84" s="31"/>
      <c r="B84" s="32">
        <v>80120</v>
      </c>
      <c r="C84" s="31"/>
      <c r="D84" s="33" t="s">
        <v>20</v>
      </c>
      <c r="E84" s="65">
        <f>SUM(E85:E88)</f>
        <v>11920</v>
      </c>
      <c r="F84" s="65">
        <f>SUM(F85:F88)</f>
        <v>10306.78</v>
      </c>
      <c r="G84" s="101">
        <f t="shared" si="1"/>
        <v>0.8646627516778524</v>
      </c>
    </row>
    <row r="85" spans="1:7" ht="67.5">
      <c r="A85" s="28"/>
      <c r="B85" s="29"/>
      <c r="C85" s="34" t="s">
        <v>47</v>
      </c>
      <c r="D85" s="30" t="s">
        <v>45</v>
      </c>
      <c r="E85" s="66">
        <v>9100</v>
      </c>
      <c r="F85" s="66">
        <v>7792.34</v>
      </c>
      <c r="G85" s="101">
        <f t="shared" si="1"/>
        <v>0.856301098901099</v>
      </c>
    </row>
    <row r="86" spans="1:7" ht="12.75">
      <c r="A86" s="28"/>
      <c r="B86" s="29"/>
      <c r="C86" s="34" t="s">
        <v>50</v>
      </c>
      <c r="D86" s="30" t="s">
        <v>28</v>
      </c>
      <c r="E86" s="66">
        <v>200</v>
      </c>
      <c r="F86" s="66">
        <v>69.02</v>
      </c>
      <c r="G86" s="101">
        <f t="shared" si="1"/>
        <v>0.34509999999999996</v>
      </c>
    </row>
    <row r="87" spans="1:7" ht="22.5">
      <c r="A87" s="28"/>
      <c r="B87" s="29"/>
      <c r="C87" s="89" t="s">
        <v>116</v>
      </c>
      <c r="D87" s="30" t="s">
        <v>124</v>
      </c>
      <c r="E87" s="66">
        <v>0</v>
      </c>
      <c r="F87" s="66">
        <v>15.95</v>
      </c>
      <c r="G87" s="101"/>
    </row>
    <row r="88" spans="1:7" ht="12.75">
      <c r="A88" s="28"/>
      <c r="B88" s="29"/>
      <c r="C88" s="34" t="s">
        <v>49</v>
      </c>
      <c r="D88" s="30" t="s">
        <v>25</v>
      </c>
      <c r="E88" s="66">
        <v>2620</v>
      </c>
      <c r="F88" s="66">
        <v>2429.47</v>
      </c>
      <c r="G88" s="101">
        <f t="shared" si="1"/>
        <v>0.9272786259541984</v>
      </c>
    </row>
    <row r="89" spans="1:7" s="2" customFormat="1" ht="12.75">
      <c r="A89" s="31"/>
      <c r="B89" s="32">
        <v>80130</v>
      </c>
      <c r="C89" s="31"/>
      <c r="D89" s="33" t="s">
        <v>41</v>
      </c>
      <c r="E89" s="65">
        <f>SUM(E90:E94)</f>
        <v>28400</v>
      </c>
      <c r="F89" s="65">
        <f>F90+F91+F92+F93+F94</f>
        <v>52785.92</v>
      </c>
      <c r="G89" s="101">
        <f t="shared" si="1"/>
        <v>1.8586591549295775</v>
      </c>
    </row>
    <row r="90" spans="1:7" ht="12.75">
      <c r="A90" s="28"/>
      <c r="B90" s="29"/>
      <c r="C90" s="34" t="s">
        <v>50</v>
      </c>
      <c r="D90" s="30" t="s">
        <v>28</v>
      </c>
      <c r="E90" s="66">
        <v>15000</v>
      </c>
      <c r="F90" s="66">
        <v>35550.14</v>
      </c>
      <c r="G90" s="101">
        <f t="shared" si="1"/>
        <v>2.3700093333333334</v>
      </c>
    </row>
    <row r="91" spans="1:7" ht="67.5">
      <c r="A91" s="28"/>
      <c r="B91" s="29"/>
      <c r="C91" s="34" t="s">
        <v>47</v>
      </c>
      <c r="D91" s="30" t="s">
        <v>45</v>
      </c>
      <c r="E91" s="66">
        <v>8400</v>
      </c>
      <c r="F91" s="66">
        <v>9714.6</v>
      </c>
      <c r="G91" s="101">
        <f t="shared" si="1"/>
        <v>1.1565</v>
      </c>
    </row>
    <row r="92" spans="1:7" s="92" customFormat="1" ht="22.5">
      <c r="A92" s="87"/>
      <c r="B92" s="90"/>
      <c r="C92" s="89" t="s">
        <v>116</v>
      </c>
      <c r="D92" s="91" t="s">
        <v>124</v>
      </c>
      <c r="E92" s="93" t="s">
        <v>119</v>
      </c>
      <c r="F92" s="105" t="s">
        <v>120</v>
      </c>
      <c r="G92" s="101"/>
    </row>
    <row r="93" spans="1:7" s="92" customFormat="1" ht="12.75">
      <c r="A93" s="87"/>
      <c r="B93" s="90"/>
      <c r="C93" s="89" t="s">
        <v>112</v>
      </c>
      <c r="D93" s="91" t="s">
        <v>25</v>
      </c>
      <c r="E93" s="93" t="s">
        <v>119</v>
      </c>
      <c r="F93" s="105" t="s">
        <v>121</v>
      </c>
      <c r="G93" s="101"/>
    </row>
    <row r="94" spans="1:7" ht="12.75">
      <c r="A94" s="28"/>
      <c r="B94" s="29"/>
      <c r="C94" s="34" t="s">
        <v>56</v>
      </c>
      <c r="D94" s="30" t="s">
        <v>57</v>
      </c>
      <c r="E94" s="66">
        <v>5000</v>
      </c>
      <c r="F94" s="66">
        <v>5305.06</v>
      </c>
      <c r="G94" s="101">
        <f t="shared" si="1"/>
        <v>1.061012</v>
      </c>
    </row>
    <row r="95" spans="1:7" s="2" customFormat="1" ht="12.75">
      <c r="A95" s="31"/>
      <c r="B95" s="32">
        <v>80132</v>
      </c>
      <c r="C95" s="47"/>
      <c r="D95" s="33" t="s">
        <v>37</v>
      </c>
      <c r="E95" s="65">
        <f>SUM(E97:E97)</f>
        <v>32600</v>
      </c>
      <c r="F95" s="65">
        <f>SUM(F96:F97)</f>
        <v>32900</v>
      </c>
      <c r="G95" s="101">
        <f t="shared" si="1"/>
        <v>1.00920245398773</v>
      </c>
    </row>
    <row r="96" spans="1:7" ht="12.75">
      <c r="A96" s="28"/>
      <c r="B96" s="29"/>
      <c r="C96" s="89" t="s">
        <v>113</v>
      </c>
      <c r="D96" s="30" t="s">
        <v>57</v>
      </c>
      <c r="E96" s="66">
        <v>0</v>
      </c>
      <c r="F96" s="66">
        <v>300</v>
      </c>
      <c r="G96" s="101"/>
    </row>
    <row r="97" spans="1:7" ht="45">
      <c r="A97" s="28"/>
      <c r="B97" s="29"/>
      <c r="C97" s="28">
        <v>2710</v>
      </c>
      <c r="D97" s="30" t="s">
        <v>42</v>
      </c>
      <c r="E97" s="66">
        <v>32600</v>
      </c>
      <c r="F97" s="66">
        <v>32600</v>
      </c>
      <c r="G97" s="101">
        <f t="shared" si="1"/>
        <v>1</v>
      </c>
    </row>
    <row r="98" spans="1:7" s="18" customFormat="1" ht="12.75">
      <c r="A98" s="45"/>
      <c r="B98" s="46">
        <v>80195</v>
      </c>
      <c r="C98" s="45"/>
      <c r="D98" s="61" t="s">
        <v>82</v>
      </c>
      <c r="E98" s="63">
        <f>SUM(E99:E100)</f>
        <v>232575</v>
      </c>
      <c r="F98" s="63">
        <f>SUM(F99:F100)</f>
        <v>226000.31</v>
      </c>
      <c r="G98" s="101">
        <f t="shared" si="1"/>
        <v>0.9717308825110179</v>
      </c>
    </row>
    <row r="99" spans="1:7" ht="33.75">
      <c r="A99" s="28"/>
      <c r="B99" s="29"/>
      <c r="C99" s="28">
        <v>2130</v>
      </c>
      <c r="D99" s="30" t="s">
        <v>38</v>
      </c>
      <c r="E99" s="66">
        <v>30525</v>
      </c>
      <c r="F99" s="66">
        <v>30425</v>
      </c>
      <c r="G99" s="101">
        <f t="shared" si="1"/>
        <v>0.9967239967239967</v>
      </c>
    </row>
    <row r="100" spans="1:7" ht="56.25">
      <c r="A100" s="28"/>
      <c r="B100" s="29"/>
      <c r="C100" s="28">
        <v>2120</v>
      </c>
      <c r="D100" s="30" t="s">
        <v>59</v>
      </c>
      <c r="E100" s="66">
        <v>202050</v>
      </c>
      <c r="F100" s="66">
        <v>195575.31</v>
      </c>
      <c r="G100" s="101">
        <f t="shared" si="1"/>
        <v>0.9679550111358575</v>
      </c>
    </row>
    <row r="101" spans="1:7" s="8" customFormat="1" ht="12.75">
      <c r="A101" s="48">
        <v>803</v>
      </c>
      <c r="B101" s="48"/>
      <c r="C101" s="49"/>
      <c r="D101" s="50" t="s">
        <v>72</v>
      </c>
      <c r="E101" s="67">
        <f>E102</f>
        <v>45197</v>
      </c>
      <c r="F101" s="67">
        <f>F102</f>
        <v>45196.86</v>
      </c>
      <c r="G101" s="101">
        <f t="shared" si="1"/>
        <v>0.9999969024492776</v>
      </c>
    </row>
    <row r="102" spans="1:7" s="8" customFormat="1" ht="12.75">
      <c r="A102" s="53"/>
      <c r="B102" s="53">
        <v>80309</v>
      </c>
      <c r="C102" s="54"/>
      <c r="D102" s="55" t="s">
        <v>73</v>
      </c>
      <c r="E102" s="68">
        <f>SUM(E103:E104)</f>
        <v>45197</v>
      </c>
      <c r="F102" s="68">
        <f>SUM(F103:F104)</f>
        <v>45196.86</v>
      </c>
      <c r="G102" s="101">
        <f t="shared" si="1"/>
        <v>0.9999969024492776</v>
      </c>
    </row>
    <row r="103" spans="1:7" s="8" customFormat="1" ht="45">
      <c r="A103" s="48"/>
      <c r="B103" s="48"/>
      <c r="C103" s="51">
        <v>2328</v>
      </c>
      <c r="D103" s="52" t="s">
        <v>74</v>
      </c>
      <c r="E103" s="69">
        <v>33898</v>
      </c>
      <c r="F103" s="69">
        <v>33897.64</v>
      </c>
      <c r="G103" s="101">
        <f t="shared" si="1"/>
        <v>0.9999893799044192</v>
      </c>
    </row>
    <row r="104" spans="1:7" s="8" customFormat="1" ht="45">
      <c r="A104" s="48"/>
      <c r="B104" s="48"/>
      <c r="C104" s="51">
        <v>2329</v>
      </c>
      <c r="D104" s="52" t="s">
        <v>74</v>
      </c>
      <c r="E104" s="69">
        <v>11299</v>
      </c>
      <c r="F104" s="69">
        <v>11299.22</v>
      </c>
      <c r="G104" s="101">
        <f t="shared" si="1"/>
        <v>1.0000194707496237</v>
      </c>
    </row>
    <row r="105" spans="1:7" s="5" customFormat="1" ht="12.75">
      <c r="A105" s="25">
        <v>851</v>
      </c>
      <c r="B105" s="26"/>
      <c r="C105" s="25"/>
      <c r="D105" s="27" t="s">
        <v>13</v>
      </c>
      <c r="E105" s="63">
        <f>E109</f>
        <v>1103780</v>
      </c>
      <c r="F105" s="63">
        <f>F109+F106</f>
        <v>1104963.88</v>
      </c>
      <c r="G105" s="101">
        <f t="shared" si="1"/>
        <v>1.0010725688090016</v>
      </c>
    </row>
    <row r="106" spans="1:7" s="2" customFormat="1" ht="12.75">
      <c r="A106" s="31"/>
      <c r="B106" s="32">
        <v>85111</v>
      </c>
      <c r="C106" s="31"/>
      <c r="D106" s="33"/>
      <c r="E106" s="65">
        <v>0</v>
      </c>
      <c r="F106" s="65">
        <v>1183.88</v>
      </c>
      <c r="G106" s="101"/>
    </row>
    <row r="107" spans="1:7" ht="22.5">
      <c r="A107" s="28"/>
      <c r="B107" s="90"/>
      <c r="C107" s="87" t="s">
        <v>116</v>
      </c>
      <c r="D107" s="30" t="s">
        <v>124</v>
      </c>
      <c r="E107" s="66">
        <v>0</v>
      </c>
      <c r="F107" s="66">
        <v>109.8</v>
      </c>
      <c r="G107" s="101"/>
    </row>
    <row r="108" spans="1:7" ht="12.75">
      <c r="A108" s="28"/>
      <c r="B108" s="90"/>
      <c r="C108" s="87" t="s">
        <v>113</v>
      </c>
      <c r="D108" s="30" t="s">
        <v>57</v>
      </c>
      <c r="E108" s="66">
        <v>0</v>
      </c>
      <c r="F108" s="66">
        <v>1074.08</v>
      </c>
      <c r="G108" s="101"/>
    </row>
    <row r="109" spans="1:7" s="2" customFormat="1" ht="45">
      <c r="A109" s="31"/>
      <c r="B109" s="32">
        <v>85156</v>
      </c>
      <c r="C109" s="31"/>
      <c r="D109" s="33" t="s">
        <v>46</v>
      </c>
      <c r="E109" s="65">
        <f>SUM(E110:E110)</f>
        <v>1103780</v>
      </c>
      <c r="F109" s="65">
        <f>SUM(F110:F110)</f>
        <v>1103780</v>
      </c>
      <c r="G109" s="101">
        <f t="shared" si="1"/>
        <v>1</v>
      </c>
    </row>
    <row r="110" spans="1:7" ht="56.25">
      <c r="A110" s="28"/>
      <c r="B110" s="29"/>
      <c r="C110" s="28">
        <v>2110</v>
      </c>
      <c r="D110" s="30" t="s">
        <v>44</v>
      </c>
      <c r="E110" s="66">
        <v>1103780</v>
      </c>
      <c r="F110" s="66">
        <v>1103780</v>
      </c>
      <c r="G110" s="101">
        <f t="shared" si="1"/>
        <v>1</v>
      </c>
    </row>
    <row r="111" spans="1:7" s="5" customFormat="1" ht="12.75">
      <c r="A111" s="25">
        <v>852</v>
      </c>
      <c r="B111" s="26"/>
      <c r="C111" s="25"/>
      <c r="D111" s="27" t="s">
        <v>14</v>
      </c>
      <c r="E111" s="63">
        <f>E112+E123+E137+E142+E133+E147</f>
        <v>10387534</v>
      </c>
      <c r="F111" s="63">
        <f>F112+F123+F137+F142+F133+F147</f>
        <v>10657059.2</v>
      </c>
      <c r="G111" s="101">
        <f t="shared" si="1"/>
        <v>1.0259469860700334</v>
      </c>
    </row>
    <row r="112" spans="1:7" s="2" customFormat="1" ht="22.5">
      <c r="A112" s="31"/>
      <c r="B112" s="32">
        <v>85201</v>
      </c>
      <c r="C112" s="31"/>
      <c r="D112" s="33" t="s">
        <v>15</v>
      </c>
      <c r="E112" s="65">
        <f>SUM(E118:E122)</f>
        <v>246980</v>
      </c>
      <c r="F112" s="65">
        <f>SUM(F113:F122)</f>
        <v>256918.94999999998</v>
      </c>
      <c r="G112" s="101">
        <f t="shared" si="1"/>
        <v>1.0402419224228683</v>
      </c>
    </row>
    <row r="113" spans="1:7" ht="45">
      <c r="A113" s="28"/>
      <c r="B113" s="29"/>
      <c r="C113" s="87" t="s">
        <v>122</v>
      </c>
      <c r="D113" s="30" t="s">
        <v>132</v>
      </c>
      <c r="E113" s="66">
        <v>0</v>
      </c>
      <c r="F113" s="66">
        <v>390.6</v>
      </c>
      <c r="G113" s="101"/>
    </row>
    <row r="114" spans="1:7" ht="12.75">
      <c r="A114" s="28"/>
      <c r="B114" s="29"/>
      <c r="C114" s="87" t="s">
        <v>111</v>
      </c>
      <c r="D114" s="30" t="s">
        <v>28</v>
      </c>
      <c r="E114" s="66">
        <v>0</v>
      </c>
      <c r="F114" s="66">
        <v>355.75</v>
      </c>
      <c r="G114" s="101"/>
    </row>
    <row r="115" spans="1:7" ht="22.5">
      <c r="A115" s="28"/>
      <c r="B115" s="29"/>
      <c r="C115" s="87" t="s">
        <v>116</v>
      </c>
      <c r="D115" s="30" t="s">
        <v>124</v>
      </c>
      <c r="E115" s="66">
        <v>0</v>
      </c>
      <c r="F115" s="66">
        <v>0</v>
      </c>
      <c r="G115" s="101"/>
    </row>
    <row r="116" spans="1:7" ht="12.75">
      <c r="A116" s="28"/>
      <c r="B116" s="29"/>
      <c r="C116" s="87" t="s">
        <v>112</v>
      </c>
      <c r="D116" s="30" t="s">
        <v>25</v>
      </c>
      <c r="E116" s="66">
        <v>0</v>
      </c>
      <c r="F116" s="66">
        <v>538.8</v>
      </c>
      <c r="G116" s="101"/>
    </row>
    <row r="117" spans="1:7" ht="12.75">
      <c r="A117" s="28"/>
      <c r="B117" s="29"/>
      <c r="C117" s="87" t="s">
        <v>113</v>
      </c>
      <c r="D117" s="30" t="s">
        <v>57</v>
      </c>
      <c r="E117" s="66">
        <v>0</v>
      </c>
      <c r="F117" s="66">
        <v>200</v>
      </c>
      <c r="G117" s="101"/>
    </row>
    <row r="118" spans="1:7" ht="33.75">
      <c r="A118" s="28"/>
      <c r="B118" s="29"/>
      <c r="C118" s="28">
        <v>2130</v>
      </c>
      <c r="D118" s="30" t="s">
        <v>38</v>
      </c>
      <c r="E118" s="66">
        <v>47100</v>
      </c>
      <c r="F118" s="66">
        <v>47100</v>
      </c>
      <c r="G118" s="101">
        <f t="shared" si="1"/>
        <v>1</v>
      </c>
    </row>
    <row r="119" spans="1:7" ht="56.25">
      <c r="A119" s="28"/>
      <c r="B119" s="29"/>
      <c r="C119" s="28">
        <v>2120</v>
      </c>
      <c r="D119" s="30" t="s">
        <v>59</v>
      </c>
      <c r="E119" s="66">
        <v>0</v>
      </c>
      <c r="F119" s="66">
        <v>0</v>
      </c>
      <c r="G119" s="101"/>
    </row>
    <row r="120" spans="1:7" ht="45">
      <c r="A120" s="28"/>
      <c r="B120" s="29"/>
      <c r="C120" s="34">
        <v>2320</v>
      </c>
      <c r="D120" s="52" t="s">
        <v>74</v>
      </c>
      <c r="E120" s="66">
        <f>127600+63780</f>
        <v>191380</v>
      </c>
      <c r="F120" s="66">
        <v>199833.8</v>
      </c>
      <c r="G120" s="101">
        <f t="shared" si="1"/>
        <v>1.0441728498275682</v>
      </c>
    </row>
    <row r="121" spans="1:7" ht="76.5">
      <c r="A121" s="28"/>
      <c r="B121" s="29"/>
      <c r="C121" s="34">
        <v>6420</v>
      </c>
      <c r="D121" s="82" t="s">
        <v>99</v>
      </c>
      <c r="E121" s="66">
        <v>0</v>
      </c>
      <c r="F121" s="66">
        <v>0</v>
      </c>
      <c r="G121" s="101"/>
    </row>
    <row r="122" spans="1:7" ht="45">
      <c r="A122" s="28"/>
      <c r="B122" s="29"/>
      <c r="C122" s="34">
        <v>6430</v>
      </c>
      <c r="D122" s="10" t="s">
        <v>95</v>
      </c>
      <c r="E122" s="66">
        <v>8500</v>
      </c>
      <c r="F122" s="66">
        <v>8500</v>
      </c>
      <c r="G122" s="101">
        <f t="shared" si="1"/>
        <v>1</v>
      </c>
    </row>
    <row r="123" spans="1:7" s="2" customFormat="1" ht="12.75">
      <c r="A123" s="31"/>
      <c r="B123" s="32">
        <v>85202</v>
      </c>
      <c r="C123" s="31"/>
      <c r="D123" s="33" t="s">
        <v>16</v>
      </c>
      <c r="E123" s="65">
        <f>SUM(E124:E132)</f>
        <v>9221853</v>
      </c>
      <c r="F123" s="65">
        <f>SUM(F124:F132)</f>
        <v>9467017.889999999</v>
      </c>
      <c r="G123" s="101">
        <f t="shared" si="1"/>
        <v>1.026585209068069</v>
      </c>
    </row>
    <row r="124" spans="1:7" ht="67.5">
      <c r="A124" s="28"/>
      <c r="B124" s="29"/>
      <c r="C124" s="28" t="s">
        <v>47</v>
      </c>
      <c r="D124" s="30" t="s">
        <v>45</v>
      </c>
      <c r="E124" s="66">
        <v>66100</v>
      </c>
      <c r="F124" s="66">
        <v>87676.87</v>
      </c>
      <c r="G124" s="101">
        <f t="shared" si="1"/>
        <v>1.3264276853252648</v>
      </c>
    </row>
    <row r="125" spans="1:7" ht="12.75">
      <c r="A125" s="28"/>
      <c r="B125" s="29"/>
      <c r="C125" s="34" t="s">
        <v>50</v>
      </c>
      <c r="D125" s="30" t="s">
        <v>28</v>
      </c>
      <c r="E125" s="66">
        <v>3488269</v>
      </c>
      <c r="F125" s="66">
        <v>3708878.63</v>
      </c>
      <c r="G125" s="101">
        <f t="shared" si="1"/>
        <v>1.0632432963168839</v>
      </c>
    </row>
    <row r="126" spans="1:7" ht="22.5">
      <c r="A126" s="28"/>
      <c r="B126" s="29"/>
      <c r="C126" s="89" t="s">
        <v>116</v>
      </c>
      <c r="D126" s="30" t="s">
        <v>124</v>
      </c>
      <c r="E126" s="66">
        <v>0</v>
      </c>
      <c r="F126" s="66">
        <v>481.13</v>
      </c>
      <c r="G126" s="101"/>
    </row>
    <row r="127" spans="1:7" ht="33.75">
      <c r="A127" s="28"/>
      <c r="B127" s="29"/>
      <c r="C127" s="28">
        <v>2130</v>
      </c>
      <c r="D127" s="30" t="s">
        <v>38</v>
      </c>
      <c r="E127" s="66">
        <v>5248773</v>
      </c>
      <c r="F127" s="66">
        <v>5248773</v>
      </c>
      <c r="G127" s="101">
        <f t="shared" si="1"/>
        <v>1</v>
      </c>
    </row>
    <row r="128" spans="1:7" ht="12.75">
      <c r="A128" s="28"/>
      <c r="B128" s="29"/>
      <c r="C128" s="34" t="s">
        <v>49</v>
      </c>
      <c r="D128" s="30" t="s">
        <v>25</v>
      </c>
      <c r="E128" s="66">
        <f>2300+2000+1500+1000</f>
        <v>6800</v>
      </c>
      <c r="F128" s="66">
        <v>9439.1</v>
      </c>
      <c r="G128" s="101">
        <f t="shared" si="1"/>
        <v>1.3881029411764707</v>
      </c>
    </row>
    <row r="129" spans="1:7" ht="12.75">
      <c r="A129" s="28"/>
      <c r="B129" s="29"/>
      <c r="C129" s="34" t="s">
        <v>56</v>
      </c>
      <c r="D129" s="30" t="s">
        <v>57</v>
      </c>
      <c r="E129" s="66">
        <v>17000</v>
      </c>
      <c r="F129" s="66">
        <v>17997.89</v>
      </c>
      <c r="G129" s="101">
        <f t="shared" si="1"/>
        <v>1.058699411764706</v>
      </c>
    </row>
    <row r="130" spans="1:7" ht="56.25">
      <c r="A130" s="28"/>
      <c r="B130" s="29"/>
      <c r="C130" s="34">
        <v>6260</v>
      </c>
      <c r="D130" s="30" t="s">
        <v>94</v>
      </c>
      <c r="E130" s="66">
        <v>313590</v>
      </c>
      <c r="F130" s="66">
        <v>312450.27</v>
      </c>
      <c r="G130" s="101">
        <f t="shared" si="1"/>
        <v>0.9963655409930164</v>
      </c>
    </row>
    <row r="131" spans="1:7" ht="45">
      <c r="A131" s="28"/>
      <c r="B131" s="29"/>
      <c r="C131" s="34">
        <v>6430</v>
      </c>
      <c r="D131" s="10" t="s">
        <v>102</v>
      </c>
      <c r="E131" s="66">
        <v>81321</v>
      </c>
      <c r="F131" s="66">
        <v>81321</v>
      </c>
      <c r="G131" s="101">
        <f t="shared" si="1"/>
        <v>1</v>
      </c>
    </row>
    <row r="132" spans="1:7" s="2" customFormat="1" ht="89.25">
      <c r="A132" s="31"/>
      <c r="B132" s="32"/>
      <c r="C132" s="34">
        <v>6630</v>
      </c>
      <c r="D132" s="82" t="s">
        <v>98</v>
      </c>
      <c r="E132" s="73">
        <v>0</v>
      </c>
      <c r="F132" s="73">
        <v>0</v>
      </c>
      <c r="G132" s="101"/>
    </row>
    <row r="133" spans="1:7" s="2" customFormat="1" ht="12.75">
      <c r="A133" s="31"/>
      <c r="B133" s="32">
        <v>85203</v>
      </c>
      <c r="C133" s="31"/>
      <c r="D133" s="56" t="s">
        <v>84</v>
      </c>
      <c r="E133" s="65">
        <f>SUM(E134:E136)</f>
        <v>718854</v>
      </c>
      <c r="F133" s="65">
        <f>SUM(F134:F136)</f>
        <v>719763.97</v>
      </c>
      <c r="G133" s="101">
        <f t="shared" si="1"/>
        <v>1.001265862052656</v>
      </c>
    </row>
    <row r="134" spans="1:7" ht="56.25">
      <c r="A134" s="28"/>
      <c r="B134" s="29"/>
      <c r="C134" s="28">
        <v>2110</v>
      </c>
      <c r="D134" s="30" t="s">
        <v>44</v>
      </c>
      <c r="E134" s="66">
        <v>706854</v>
      </c>
      <c r="F134" s="66">
        <v>706854</v>
      </c>
      <c r="G134" s="101">
        <f t="shared" si="1"/>
        <v>1</v>
      </c>
    </row>
    <row r="135" spans="1:7" ht="45">
      <c r="A135" s="28"/>
      <c r="B135" s="29"/>
      <c r="C135" s="87" t="s">
        <v>117</v>
      </c>
      <c r="D135" s="30" t="s">
        <v>125</v>
      </c>
      <c r="E135" s="66">
        <v>0</v>
      </c>
      <c r="F135" s="66">
        <v>909.97</v>
      </c>
      <c r="G135" s="101"/>
    </row>
    <row r="136" spans="1:7" ht="56.25">
      <c r="A136" s="28"/>
      <c r="B136" s="29"/>
      <c r="C136" s="34">
        <v>6410</v>
      </c>
      <c r="D136" s="30" t="s">
        <v>96</v>
      </c>
      <c r="E136" s="81">
        <v>12000</v>
      </c>
      <c r="F136" s="81">
        <v>12000</v>
      </c>
      <c r="G136" s="101">
        <f t="shared" si="1"/>
        <v>1</v>
      </c>
    </row>
    <row r="137" spans="1:7" s="2" customFormat="1" ht="12.75">
      <c r="A137" s="31"/>
      <c r="B137" s="32">
        <v>85204</v>
      </c>
      <c r="C137" s="31"/>
      <c r="D137" s="33" t="s">
        <v>17</v>
      </c>
      <c r="E137" s="65">
        <f>SUM(E138:E141)</f>
        <v>179247</v>
      </c>
      <c r="F137" s="65">
        <f>SUM(F138:F141)</f>
        <v>191444.41999999998</v>
      </c>
      <c r="G137" s="101">
        <f aca="true" t="shared" si="2" ref="G137:G177">F137/E137</f>
        <v>1.0680481123812393</v>
      </c>
    </row>
    <row r="138" spans="1:7" ht="12.75">
      <c r="A138" s="28"/>
      <c r="B138" s="29"/>
      <c r="C138" s="34" t="s">
        <v>77</v>
      </c>
      <c r="D138" s="30" t="s">
        <v>78</v>
      </c>
      <c r="E138" s="66">
        <v>2200</v>
      </c>
      <c r="F138" s="66">
        <v>5116.49</v>
      </c>
      <c r="G138" s="101">
        <f t="shared" si="2"/>
        <v>2.3256772727272725</v>
      </c>
    </row>
    <row r="139" spans="1:7" ht="22.5">
      <c r="A139" s="28"/>
      <c r="B139" s="29"/>
      <c r="C139" s="89" t="s">
        <v>116</v>
      </c>
      <c r="D139" s="30" t="s">
        <v>124</v>
      </c>
      <c r="E139" s="66">
        <v>0</v>
      </c>
      <c r="F139" s="66">
        <v>191.67</v>
      </c>
      <c r="G139" s="101"/>
    </row>
    <row r="140" spans="1:7" ht="12.75">
      <c r="A140" s="28"/>
      <c r="B140" s="29"/>
      <c r="C140" s="89" t="s">
        <v>113</v>
      </c>
      <c r="D140" s="30" t="s">
        <v>126</v>
      </c>
      <c r="E140" s="66">
        <v>0</v>
      </c>
      <c r="F140" s="66">
        <v>3210.8</v>
      </c>
      <c r="G140" s="101"/>
    </row>
    <row r="141" spans="1:7" ht="45">
      <c r="A141" s="28"/>
      <c r="B141" s="29"/>
      <c r="C141" s="34">
        <v>2320</v>
      </c>
      <c r="D141" s="52" t="s">
        <v>74</v>
      </c>
      <c r="E141" s="66">
        <v>177047</v>
      </c>
      <c r="F141" s="66">
        <v>182925.46</v>
      </c>
      <c r="G141" s="101">
        <f t="shared" si="2"/>
        <v>1.0332028218495652</v>
      </c>
    </row>
    <row r="142" spans="1:7" s="2" customFormat="1" ht="22.5">
      <c r="A142" s="31"/>
      <c r="B142" s="32">
        <v>85218</v>
      </c>
      <c r="C142" s="31"/>
      <c r="D142" s="33" t="s">
        <v>64</v>
      </c>
      <c r="E142" s="65">
        <f>SUM(E143:E145)</f>
        <v>7400</v>
      </c>
      <c r="F142" s="65">
        <f>SUM(F143:F146)</f>
        <v>8713.97</v>
      </c>
      <c r="G142" s="101">
        <f t="shared" si="2"/>
        <v>1.1775635135135134</v>
      </c>
    </row>
    <row r="143" spans="1:7" ht="33.75">
      <c r="A143" s="28"/>
      <c r="B143" s="29"/>
      <c r="C143" s="28">
        <v>2130</v>
      </c>
      <c r="D143" s="30" t="s">
        <v>38</v>
      </c>
      <c r="E143" s="66">
        <v>6000</v>
      </c>
      <c r="F143" s="66">
        <v>6000</v>
      </c>
      <c r="G143" s="101">
        <f t="shared" si="2"/>
        <v>1</v>
      </c>
    </row>
    <row r="144" spans="1:7" ht="12.75">
      <c r="A144" s="28"/>
      <c r="B144" s="29"/>
      <c r="C144" s="34" t="s">
        <v>50</v>
      </c>
      <c r="D144" s="30" t="s">
        <v>28</v>
      </c>
      <c r="E144" s="66">
        <v>700</v>
      </c>
      <c r="F144" s="66">
        <v>865.22</v>
      </c>
      <c r="G144" s="101">
        <f t="shared" si="2"/>
        <v>1.2360285714285715</v>
      </c>
    </row>
    <row r="145" spans="1:7" ht="12.75">
      <c r="A145" s="28"/>
      <c r="B145" s="29"/>
      <c r="C145" s="34" t="s">
        <v>49</v>
      </c>
      <c r="D145" s="30" t="s">
        <v>25</v>
      </c>
      <c r="E145" s="66">
        <v>700</v>
      </c>
      <c r="F145" s="66">
        <v>1172.24</v>
      </c>
      <c r="G145" s="101">
        <f t="shared" si="2"/>
        <v>1.6746285714285714</v>
      </c>
    </row>
    <row r="146" spans="1:7" ht="12.75">
      <c r="A146" s="28"/>
      <c r="B146" s="29"/>
      <c r="C146" s="89" t="s">
        <v>113</v>
      </c>
      <c r="D146" s="30" t="s">
        <v>123</v>
      </c>
      <c r="E146" s="66">
        <v>0</v>
      </c>
      <c r="F146" s="66">
        <v>676.51</v>
      </c>
      <c r="G146" s="101"/>
    </row>
    <row r="147" spans="1:7" s="83" customFormat="1" ht="12.75">
      <c r="A147" s="41"/>
      <c r="B147" s="41">
        <v>85295</v>
      </c>
      <c r="C147" s="42"/>
      <c r="D147" s="56" t="s">
        <v>108</v>
      </c>
      <c r="E147" s="69">
        <f>SUM(E148:E149)</f>
        <v>13200</v>
      </c>
      <c r="F147" s="69">
        <f>SUM(F148:F149)</f>
        <v>13200</v>
      </c>
      <c r="G147" s="101">
        <f t="shared" si="2"/>
        <v>1</v>
      </c>
    </row>
    <row r="148" spans="1:7" ht="56.25">
      <c r="A148" s="28"/>
      <c r="B148" s="29"/>
      <c r="C148" s="28">
        <v>2120</v>
      </c>
      <c r="D148" s="30" t="s">
        <v>59</v>
      </c>
      <c r="E148" s="66">
        <v>11700</v>
      </c>
      <c r="F148" s="66">
        <v>13200</v>
      </c>
      <c r="G148" s="101">
        <f t="shared" si="2"/>
        <v>1.1282051282051282</v>
      </c>
    </row>
    <row r="149" spans="1:7" ht="76.5">
      <c r="A149" s="28"/>
      <c r="B149" s="29"/>
      <c r="C149" s="34">
        <v>6420</v>
      </c>
      <c r="D149" s="82" t="s">
        <v>99</v>
      </c>
      <c r="E149" s="66">
        <v>1500</v>
      </c>
      <c r="F149" s="66">
        <v>0</v>
      </c>
      <c r="G149" s="101">
        <f t="shared" si="2"/>
        <v>0</v>
      </c>
    </row>
    <row r="150" spans="1:7" s="5" customFormat="1" ht="22.5">
      <c r="A150" s="25">
        <v>853</v>
      </c>
      <c r="B150" s="26"/>
      <c r="C150" s="57"/>
      <c r="D150" s="27" t="s">
        <v>48</v>
      </c>
      <c r="E150" s="63">
        <f>E151+E153+E158</f>
        <v>1354158</v>
      </c>
      <c r="F150" s="63">
        <f>F151+F153+F158</f>
        <v>1353480.63</v>
      </c>
      <c r="G150" s="101">
        <f t="shared" si="2"/>
        <v>0.9994997851063169</v>
      </c>
    </row>
    <row r="151" spans="1:7" s="2" customFormat="1" ht="22.5">
      <c r="A151" s="31"/>
      <c r="B151" s="32">
        <v>85321</v>
      </c>
      <c r="C151" s="31"/>
      <c r="D151" s="33" t="s">
        <v>36</v>
      </c>
      <c r="E151" s="65">
        <f>SUM(E152:E152)</f>
        <v>83000</v>
      </c>
      <c r="F151" s="65">
        <f>SUM(F152:F152)</f>
        <v>83000</v>
      </c>
      <c r="G151" s="101">
        <f t="shared" si="2"/>
        <v>1</v>
      </c>
    </row>
    <row r="152" spans="1:7" ht="56.25">
      <c r="A152" s="28"/>
      <c r="B152" s="29"/>
      <c r="C152" s="28">
        <v>2110</v>
      </c>
      <c r="D152" s="30" t="s">
        <v>44</v>
      </c>
      <c r="E152" s="66">
        <v>83000</v>
      </c>
      <c r="F152" s="66">
        <v>83000</v>
      </c>
      <c r="G152" s="101">
        <f t="shared" si="2"/>
        <v>1</v>
      </c>
    </row>
    <row r="153" spans="1:7" s="2" customFormat="1" ht="12.75">
      <c r="A153" s="31"/>
      <c r="B153" s="32">
        <v>83333</v>
      </c>
      <c r="C153" s="31"/>
      <c r="D153" s="33" t="s">
        <v>60</v>
      </c>
      <c r="E153" s="65">
        <f>SUM(E154:E157)</f>
        <v>365691</v>
      </c>
      <c r="F153" s="65">
        <f>SUM(F154:F157)</f>
        <v>364059.5</v>
      </c>
      <c r="G153" s="101">
        <f t="shared" si="2"/>
        <v>0.9955385831207222</v>
      </c>
    </row>
    <row r="154" spans="1:7" ht="67.5">
      <c r="A154" s="28"/>
      <c r="B154" s="29"/>
      <c r="C154" s="28" t="s">
        <v>47</v>
      </c>
      <c r="D154" s="30" t="s">
        <v>45</v>
      </c>
      <c r="E154" s="66">
        <v>11000</v>
      </c>
      <c r="F154" s="66">
        <v>9019.64</v>
      </c>
      <c r="G154" s="101">
        <f t="shared" si="2"/>
        <v>0.8199672727272727</v>
      </c>
    </row>
    <row r="155" spans="1:7" ht="12.75">
      <c r="A155" s="28"/>
      <c r="B155" s="29"/>
      <c r="C155" s="28" t="s">
        <v>50</v>
      </c>
      <c r="D155" s="30" t="s">
        <v>28</v>
      </c>
      <c r="E155" s="66">
        <v>1500</v>
      </c>
      <c r="F155" s="66">
        <v>1766.42</v>
      </c>
      <c r="G155" s="101">
        <f t="shared" si="2"/>
        <v>1.1776133333333334</v>
      </c>
    </row>
    <row r="156" spans="1:7" ht="12.75">
      <c r="A156" s="28"/>
      <c r="B156" s="29"/>
      <c r="C156" s="34" t="s">
        <v>49</v>
      </c>
      <c r="D156" s="30" t="s">
        <v>25</v>
      </c>
      <c r="E156" s="66">
        <v>1000</v>
      </c>
      <c r="F156" s="66">
        <v>1073.44</v>
      </c>
      <c r="G156" s="101">
        <f t="shared" si="2"/>
        <v>1.07344</v>
      </c>
    </row>
    <row r="157" spans="1:7" ht="67.5">
      <c r="A157" s="28"/>
      <c r="B157" s="29"/>
      <c r="C157" s="34">
        <v>2690</v>
      </c>
      <c r="D157" s="30" t="s">
        <v>88</v>
      </c>
      <c r="E157" s="66">
        <v>352191</v>
      </c>
      <c r="F157" s="66">
        <v>352200</v>
      </c>
      <c r="G157" s="101">
        <f t="shared" si="2"/>
        <v>1.000025554315698</v>
      </c>
    </row>
    <row r="158" spans="1:7" s="15" customFormat="1" ht="12.75">
      <c r="A158" s="58"/>
      <c r="B158" s="59">
        <v>85395</v>
      </c>
      <c r="C158" s="58"/>
      <c r="D158" s="60" t="s">
        <v>82</v>
      </c>
      <c r="E158" s="65">
        <f>SUM(E160:E160)</f>
        <v>905467</v>
      </c>
      <c r="F158" s="65">
        <f>SUM(F159:F160)</f>
        <v>906421.13</v>
      </c>
      <c r="G158" s="101">
        <f t="shared" si="2"/>
        <v>1.001053743537865</v>
      </c>
    </row>
    <row r="159" spans="1:7" ht="12.75">
      <c r="A159" s="94"/>
      <c r="B159" s="30"/>
      <c r="C159" s="95" t="s">
        <v>112</v>
      </c>
      <c r="D159" s="29" t="s">
        <v>25</v>
      </c>
      <c r="E159" s="66">
        <v>0</v>
      </c>
      <c r="F159" s="66">
        <v>3186.48</v>
      </c>
      <c r="G159" s="101"/>
    </row>
    <row r="160" spans="1:7" ht="56.25">
      <c r="A160" s="28"/>
      <c r="B160" s="29"/>
      <c r="C160" s="28">
        <v>2128</v>
      </c>
      <c r="D160" s="30" t="s">
        <v>59</v>
      </c>
      <c r="E160" s="66">
        <v>905467</v>
      </c>
      <c r="F160" s="66">
        <v>903234.65</v>
      </c>
      <c r="G160" s="101">
        <f t="shared" si="2"/>
        <v>0.997534587124655</v>
      </c>
    </row>
    <row r="161" spans="1:7" s="5" customFormat="1" ht="22.5">
      <c r="A161" s="25">
        <v>854</v>
      </c>
      <c r="B161" s="26"/>
      <c r="C161" s="25"/>
      <c r="D161" s="27" t="s">
        <v>21</v>
      </c>
      <c r="E161" s="63">
        <f>E165+E171+E169+E162</f>
        <v>5984772</v>
      </c>
      <c r="F161" s="63">
        <f>F165+F171+F169+F162</f>
        <v>5986102.8</v>
      </c>
      <c r="G161" s="101">
        <f t="shared" si="2"/>
        <v>1.0002223643607475</v>
      </c>
    </row>
    <row r="162" spans="1:7" s="2" customFormat="1" ht="38.25">
      <c r="A162" s="31"/>
      <c r="B162" s="32">
        <v>85406</v>
      </c>
      <c r="C162" s="31"/>
      <c r="D162" s="56" t="s">
        <v>106</v>
      </c>
      <c r="E162" s="65">
        <f>SUM(E164)</f>
        <v>5515</v>
      </c>
      <c r="F162" s="65">
        <f>SUM(F163:F164)</f>
        <v>5603.16</v>
      </c>
      <c r="G162" s="101">
        <f t="shared" si="2"/>
        <v>1.015985494106981</v>
      </c>
    </row>
    <row r="163" spans="1:7" ht="12.75">
      <c r="A163" s="28"/>
      <c r="B163" s="29"/>
      <c r="C163" s="87" t="s">
        <v>111</v>
      </c>
      <c r="D163" s="96" t="s">
        <v>28</v>
      </c>
      <c r="E163" s="66">
        <v>0</v>
      </c>
      <c r="F163" s="66">
        <v>88.16</v>
      </c>
      <c r="G163" s="101"/>
    </row>
    <row r="164" spans="1:7" s="74" customFormat="1" ht="33.75">
      <c r="A164" s="44"/>
      <c r="B164" s="72"/>
      <c r="C164" s="28">
        <v>2130</v>
      </c>
      <c r="D164" s="30" t="s">
        <v>38</v>
      </c>
      <c r="E164" s="73">
        <v>5515</v>
      </c>
      <c r="F164" s="73">
        <v>5515</v>
      </c>
      <c r="G164" s="101">
        <f t="shared" si="2"/>
        <v>1</v>
      </c>
    </row>
    <row r="165" spans="1:7" s="2" customFormat="1" ht="12.75">
      <c r="A165" s="31"/>
      <c r="B165" s="32">
        <v>85410</v>
      </c>
      <c r="C165" s="31"/>
      <c r="D165" s="33" t="s">
        <v>22</v>
      </c>
      <c r="E165" s="65">
        <f>SUM(E166:E167)</f>
        <v>9000</v>
      </c>
      <c r="F165" s="65">
        <f>SUM(F166:F168)</f>
        <v>11645.02</v>
      </c>
      <c r="G165" s="101">
        <f t="shared" si="2"/>
        <v>1.293891111111111</v>
      </c>
    </row>
    <row r="166" spans="1:7" ht="12.75">
      <c r="A166" s="28"/>
      <c r="B166" s="29"/>
      <c r="C166" s="28" t="s">
        <v>50</v>
      </c>
      <c r="D166" s="30" t="s">
        <v>28</v>
      </c>
      <c r="E166" s="66">
        <v>6000</v>
      </c>
      <c r="F166" s="66">
        <v>8240.66</v>
      </c>
      <c r="G166" s="101">
        <f t="shared" si="2"/>
        <v>1.3734433333333333</v>
      </c>
    </row>
    <row r="167" spans="1:7" ht="67.5">
      <c r="A167" s="28"/>
      <c r="B167" s="29"/>
      <c r="C167" s="28" t="s">
        <v>47</v>
      </c>
      <c r="D167" s="30" t="s">
        <v>45</v>
      </c>
      <c r="E167" s="66">
        <v>3000</v>
      </c>
      <c r="F167" s="66">
        <v>3400.86</v>
      </c>
      <c r="G167" s="101">
        <f t="shared" si="2"/>
        <v>1.13362</v>
      </c>
    </row>
    <row r="168" spans="1:7" ht="22.5">
      <c r="A168" s="28"/>
      <c r="B168" s="29"/>
      <c r="C168" s="87" t="s">
        <v>116</v>
      </c>
      <c r="D168" s="30" t="s">
        <v>124</v>
      </c>
      <c r="E168" s="66">
        <v>0</v>
      </c>
      <c r="F168" s="66">
        <v>3.5</v>
      </c>
      <c r="G168" s="101"/>
    </row>
    <row r="169" spans="1:7" s="15" customFormat="1" ht="22.5">
      <c r="A169" s="75"/>
      <c r="B169" s="60">
        <v>85413</v>
      </c>
      <c r="C169" s="75"/>
      <c r="D169" s="59" t="s">
        <v>100</v>
      </c>
      <c r="E169" s="76">
        <f>SUM(E170)</f>
        <v>151200</v>
      </c>
      <c r="F169" s="76">
        <f>SUM(F170)</f>
        <v>151199.2</v>
      </c>
      <c r="G169" s="101">
        <f t="shared" si="2"/>
        <v>0.9999947089947091</v>
      </c>
    </row>
    <row r="170" spans="1:7" ht="76.5">
      <c r="A170" s="28"/>
      <c r="B170" s="29"/>
      <c r="C170" s="77">
        <v>2700</v>
      </c>
      <c r="D170" s="108" t="s">
        <v>43</v>
      </c>
      <c r="E170" s="66">
        <v>151200</v>
      </c>
      <c r="F170" s="66">
        <v>151199.2</v>
      </c>
      <c r="G170" s="101">
        <f t="shared" si="2"/>
        <v>0.9999947089947091</v>
      </c>
    </row>
    <row r="171" spans="1:7" s="2" customFormat="1" ht="12.75">
      <c r="A171" s="31"/>
      <c r="B171" s="32">
        <v>85415</v>
      </c>
      <c r="C171" s="31"/>
      <c r="D171" s="33" t="s">
        <v>61</v>
      </c>
      <c r="E171" s="65">
        <f>SUM(E173:E176)</f>
        <v>5819057</v>
      </c>
      <c r="F171" s="65">
        <f>SUM(F172:F176)</f>
        <v>5817655.42</v>
      </c>
      <c r="G171" s="101">
        <f t="shared" si="2"/>
        <v>0.9997591396681628</v>
      </c>
    </row>
    <row r="172" spans="1:7" ht="12.75">
      <c r="A172" s="28"/>
      <c r="B172" s="29"/>
      <c r="C172" s="87" t="s">
        <v>112</v>
      </c>
      <c r="D172" s="30" t="s">
        <v>25</v>
      </c>
      <c r="E172" s="66">
        <v>0</v>
      </c>
      <c r="F172" s="66">
        <v>118.6</v>
      </c>
      <c r="G172" s="101"/>
    </row>
    <row r="173" spans="1:7" s="74" customFormat="1" ht="33.75">
      <c r="A173" s="44"/>
      <c r="B173" s="72"/>
      <c r="C173" s="28">
        <v>2130</v>
      </c>
      <c r="D173" s="30" t="s">
        <v>38</v>
      </c>
      <c r="E173" s="73">
        <v>21600</v>
      </c>
      <c r="F173" s="73">
        <v>21600</v>
      </c>
      <c r="G173" s="101">
        <f t="shared" si="2"/>
        <v>1</v>
      </c>
    </row>
    <row r="174" spans="1:7" s="2" customFormat="1" ht="45">
      <c r="A174" s="31"/>
      <c r="B174" s="32"/>
      <c r="C174" s="44">
        <v>2330</v>
      </c>
      <c r="D174" s="30" t="s">
        <v>62</v>
      </c>
      <c r="E174" s="66">
        <v>15000</v>
      </c>
      <c r="F174" s="66">
        <v>15000</v>
      </c>
      <c r="G174" s="101">
        <f t="shared" si="2"/>
        <v>1</v>
      </c>
    </row>
    <row r="175" spans="1:7" ht="45">
      <c r="A175" s="28"/>
      <c r="B175" s="29"/>
      <c r="C175" s="28">
        <v>2338</v>
      </c>
      <c r="D175" s="30" t="s">
        <v>62</v>
      </c>
      <c r="E175" s="70">
        <v>3934961</v>
      </c>
      <c r="F175" s="70">
        <v>3933927.5</v>
      </c>
      <c r="G175" s="101">
        <f t="shared" si="2"/>
        <v>0.9997373544490021</v>
      </c>
    </row>
    <row r="176" spans="1:7" ht="45">
      <c r="A176" s="28"/>
      <c r="B176" s="29"/>
      <c r="C176" s="28">
        <v>2339</v>
      </c>
      <c r="D176" s="30" t="s">
        <v>62</v>
      </c>
      <c r="E176" s="70">
        <v>1847496</v>
      </c>
      <c r="F176" s="70">
        <v>1847009.32</v>
      </c>
      <c r="G176" s="101">
        <f t="shared" si="2"/>
        <v>0.9997365731779663</v>
      </c>
    </row>
    <row r="177" spans="1:7" s="5" customFormat="1" ht="21" customHeight="1">
      <c r="A177" s="25"/>
      <c r="B177" s="26"/>
      <c r="C177" s="25"/>
      <c r="D177" s="27" t="s">
        <v>81</v>
      </c>
      <c r="E177" s="63">
        <f>E10+E15+E29+E37+E47+E67+E105+E111+E83+E161+E63+E150+E101+E18</f>
        <v>49913634</v>
      </c>
      <c r="F177" s="63">
        <f>F10+F15+F29+F37+F47+F67+F105+F111+F83+F161+F63+F150+F101+F18</f>
        <v>51231462.88</v>
      </c>
      <c r="G177" s="101">
        <f t="shared" si="2"/>
        <v>1.0264021826180798</v>
      </c>
    </row>
    <row r="178" ht="12.75">
      <c r="E178" s="71"/>
    </row>
    <row r="187" spans="5:6" ht="12.75">
      <c r="E187" s="1" t="s">
        <v>66</v>
      </c>
      <c r="F187" s="71" t="s">
        <v>66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2008-03-18T07:45:08Z</cp:lastPrinted>
  <dcterms:created xsi:type="dcterms:W3CDTF">2000-10-24T20:52:35Z</dcterms:created>
  <dcterms:modified xsi:type="dcterms:W3CDTF">2008-03-18T07:45:27Z</dcterms:modified>
  <cp:category/>
  <cp:version/>
  <cp:contentType/>
  <cp:contentStatus/>
</cp:coreProperties>
</file>