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1760"/>
  </bookViews>
  <sheets>
    <sheet name="przedmiar" sheetId="1" r:id="rId1"/>
    <sheet name="Arkusz4" sheetId="13" state="hidden" r:id="rId2"/>
  </sheets>
  <definedNames>
    <definedName name="_Toc37343271" localSheetId="0">przedmiar!#REF!</definedName>
    <definedName name="_xlnm.Print_Area" localSheetId="0">przedmiar!$A$1:$F$100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/>
  <c r="F20"/>
  <c r="F54"/>
  <c r="AI56"/>
  <c r="AI57"/>
  <c r="AI58"/>
  <c r="AI59"/>
  <c r="AI60"/>
  <c r="AI61"/>
  <c r="AI62"/>
  <c r="AI63"/>
  <c r="AI55"/>
  <c r="F13"/>
  <c r="F100"/>
  <c r="F98"/>
  <c r="F95"/>
  <c r="F97" s="1"/>
  <c r="F96" l="1"/>
  <c r="F92"/>
  <c r="F87"/>
  <c r="F18" s="1"/>
  <c r="F65"/>
  <c r="F25" l="1"/>
  <c r="Q33" l="1"/>
  <c r="Q34" s="1"/>
</calcChain>
</file>

<file path=xl/sharedStrings.xml><?xml version="1.0" encoding="utf-8"?>
<sst xmlns="http://schemas.openxmlformats.org/spreadsheetml/2006/main" count="263" uniqueCount="140">
  <si>
    <t>ROBOTY PRZYGOTOWAWCZE</t>
  </si>
  <si>
    <t>Ilość</t>
  </si>
  <si>
    <t>km</t>
  </si>
  <si>
    <t>L.p.</t>
  </si>
  <si>
    <t>Numer</t>
  </si>
  <si>
    <t>Wyszczególnienie</t>
  </si>
  <si>
    <t>Jednostka</t>
  </si>
  <si>
    <t>Specyfikacji Technicznej</t>
  </si>
  <si>
    <t>elementów rozliczeniowych</t>
  </si>
  <si>
    <t>Nazwa</t>
  </si>
  <si>
    <t>D.01.00.00</t>
  </si>
  <si>
    <t>x</t>
  </si>
  <si>
    <t>D.01.01.01</t>
  </si>
  <si>
    <t>Odtworzenie trasy i punktów wysokościowych</t>
  </si>
  <si>
    <t>m2</t>
  </si>
  <si>
    <t>szt</t>
  </si>
  <si>
    <t>Drzewa do zabezpieczenia i ochrony na czas budowy</t>
  </si>
  <si>
    <t>D.01.02.02</t>
  </si>
  <si>
    <t>Zdjęcie warstwy humusu i/lub darniny</t>
  </si>
  <si>
    <t>D.01.02.04</t>
  </si>
  <si>
    <t>- rozbiórka krawężników betonowych na ławie betonowej</t>
  </si>
  <si>
    <t>mb</t>
  </si>
  <si>
    <t>Oznakowanie pionowe</t>
  </si>
  <si>
    <t>D.03.00.00</t>
  </si>
  <si>
    <t>ODWODNIENIE KORPUSU DROGOWEGO</t>
  </si>
  <si>
    <t>D.04.00.00</t>
  </si>
  <si>
    <t>D.05.00.00</t>
  </si>
  <si>
    <t>D.05.03.05</t>
  </si>
  <si>
    <t>Warstwa ścieralna z betonu asfaltowego AC11S</t>
  </si>
  <si>
    <t>D.05.03.11</t>
  </si>
  <si>
    <t>D.05.03.26a</t>
  </si>
  <si>
    <t>Zabezpieczenie geosiatką nawierzchni asfaltowych</t>
  </si>
  <si>
    <t>D.06.03.01</t>
  </si>
  <si>
    <t>D.07.00.00</t>
  </si>
  <si>
    <t>OZNAKOWANIE DRÓG I URZĄDZENIA BEZPIECZEŃSTWA RUCHU</t>
  </si>
  <si>
    <t>D.07.01.01</t>
  </si>
  <si>
    <t>Oznakowanie poziome</t>
  </si>
  <si>
    <t>Oznakowanie poziome jezdni mat. cienkowarstwowe</t>
  </si>
  <si>
    <t>D.07.02.01</t>
  </si>
  <si>
    <t>Ustawienie słupków z rur stalowych dla znaków drogowych</t>
  </si>
  <si>
    <t>Przymocowanie tablic znaków drogowych, typ A /średnie/ II generacji</t>
  </si>
  <si>
    <t>Przymocowanie tablic znaków drogowych, typ B /średnie/ II generacji</t>
  </si>
  <si>
    <t>Przymocowanie tablic znaków drogowych, typ C /średnie/ II generacji</t>
  </si>
  <si>
    <t>Przymocowanie tablic znaków drogowych, typ D /średnie/ II generacji</t>
  </si>
  <si>
    <t>Przymocowanie tablic znaków drogowych, typ G</t>
  </si>
  <si>
    <t>Przymocowanie tablic znaków drogowych, typ T</t>
  </si>
  <si>
    <t>Przymocowanie tablic znaków drogowych, typ U</t>
  </si>
  <si>
    <t>D.07.05.01</t>
  </si>
  <si>
    <t>Bariery ochronne stalowe</t>
  </si>
  <si>
    <t xml:space="preserve"> </t>
  </si>
  <si>
    <t>D.08.01.01</t>
  </si>
  <si>
    <t>Krawężniki betonowe</t>
  </si>
  <si>
    <t xml:space="preserve">D.08.02.02 </t>
  </si>
  <si>
    <t>Chodniki</t>
  </si>
  <si>
    <t>- obrzeża chodnikowe 8x30x100 na podsypce cem-piask 1:4 gr. 3 cm</t>
  </si>
  <si>
    <t>Ułożenie kostki betonowej 
o grubości 8 cm</t>
  </si>
  <si>
    <t>- kostka gr. 8cm na podsypce cementowo-piaskowej 1:4 gr. 4 cm czerwona</t>
  </si>
  <si>
    <t>Nazwa zadania:</t>
  </si>
  <si>
    <t>USUNIĘCIE DRZEW I KRZAKÓW</t>
  </si>
  <si>
    <t>D-01.02.01</t>
  </si>
  <si>
    <t>ha</t>
  </si>
  <si>
    <t>usunięcie krzaków</t>
  </si>
  <si>
    <t>DOLNE WARSTWY PODBUDOWY ORAZ OCZYSZCZENIE I SKROPIENIE</t>
  </si>
  <si>
    <t>D-04.01.01</t>
  </si>
  <si>
    <t>D-04.02.01</t>
  </si>
  <si>
    <t>WARSTWY  ODSĄCZAJĄCE  I  ODCINAJĄCE</t>
  </si>
  <si>
    <t>D-04.03.01</t>
  </si>
  <si>
    <t>D.04.04.00</t>
  </si>
  <si>
    <t>PODBUDOWA  Z  KRUSZYW. WYMAGANIA OGÓLNE</t>
  </si>
  <si>
    <t>D-04.04.02</t>
  </si>
  <si>
    <t>PODBUDOWA  Z  KRUSZYWA  ŁAMANEGO STABILIZOWANEGO  MECHANICZNIE</t>
  </si>
  <si>
    <t>Frezowanie na zimno istniejących nawierzchni asfaltowych</t>
  </si>
  <si>
    <t>D.06.00.00</t>
  </si>
  <si>
    <t>ROBOTY WYKOŃCZENIOWE</t>
  </si>
  <si>
    <t>D - 06.01.01</t>
  </si>
  <si>
    <t>D - 06.02.01</t>
  </si>
  <si>
    <t>D - 06.04.01</t>
  </si>
  <si>
    <t>- grubość warstwy</t>
  </si>
  <si>
    <t>- grubość warstwy cm</t>
  </si>
  <si>
    <t>PRZEDMIAR ROBÓT                                                                                                                                                  sumaryczne zestawienie z kart przedmiarowych</t>
  </si>
  <si>
    <t>- demontaż tarcz znaków pionowych wraz ze słupkami</t>
  </si>
  <si>
    <t>ROWY (odtworzenie istniejących rowów)</t>
  </si>
  <si>
    <t>dla rowu przydrożnego w kształcie - trapezowy</t>
  </si>
  <si>
    <t>Zjazdy</t>
  </si>
  <si>
    <t>NAWIERZCHNIE i KORPUS DROGOWY</t>
  </si>
  <si>
    <t>UMOCNIENIE POWIERZCHNIOWE SKARP, ROWÓW  I  ŚCIEKÓW (obsianie skarp rowów nasionami traw)</t>
  </si>
  <si>
    <t>0,1</t>
  </si>
  <si>
    <t>0,25</t>
  </si>
  <si>
    <t>3</t>
  </si>
  <si>
    <t>2</t>
  </si>
  <si>
    <t>Pobocza wzmocnione kruszywem kamiennym</t>
  </si>
  <si>
    <t>10</t>
  </si>
  <si>
    <t>5</t>
  </si>
  <si>
    <t>Warstwa wyrównawcza z betonu asfaltowego AC16W</t>
  </si>
  <si>
    <t>D - 04.06.01</t>
  </si>
  <si>
    <t>PODBUDOWA  Z  CHUDEGO  BETONU</t>
  </si>
  <si>
    <t>20</t>
  </si>
  <si>
    <t>Przymocowanie tablic znaków drogowych, typ E i F /średnie/</t>
  </si>
  <si>
    <t>Bariera stalowa energochłonna</t>
  </si>
  <si>
    <t>nawierzchnia jezdni, skrzyżowania,powierzchnia wyniesienia - grubość warstwy cm</t>
  </si>
  <si>
    <t>Wykonanie ścianek czołowych przepustów (z prefabrykatu lub obrukowanie)</t>
  </si>
  <si>
    <t>usunięcie korzeni drzew do 75 cm</t>
  </si>
  <si>
    <t>Zjazdy przez chodnik
o grubości 8 cm</t>
  </si>
  <si>
    <t>Zjazdy z masy mineralno - bitumicznej
o grubości 8 cm</t>
  </si>
  <si>
    <t>D-04.04.01</t>
  </si>
  <si>
    <t>PODBUDOWA  Z  KRUSZYWA  NATURALNEGO
STABILIZOWANEGO  MECHANICZNIE</t>
  </si>
  <si>
    <t>- brukowa kostka betonowa gr 6 cm na podsypce cem-piask 1:4 gr. 3 cm  (w tym peron)</t>
  </si>
  <si>
    <t>0,15</t>
  </si>
  <si>
    <t>- krawężniki betonowe najazdowy na ławie z oporem x betonu C12/15 na podsypce cem.-piask. 1:4 gr. 3 cm</t>
  </si>
  <si>
    <t>Zatoka autobusowa</t>
  </si>
  <si>
    <t>- rozebranie barier betonowych</t>
  </si>
  <si>
    <t>Wykonanie ścieku liniowego drogowego o przekroju trójkątnym z prefabrykatów (dane do przedmiaru - przekroje)</t>
  </si>
  <si>
    <t>Wykonanie ścieków skarpowych z prefabrykatów (dane do przedmiaru - przekroje)</t>
  </si>
  <si>
    <t>Wykonanie paneli aktywnych zasilanych solarnie przy znakach D-6</t>
  </si>
  <si>
    <t>- krawężniki betonowe uliczne (20x30x100 cm) na ławie z oporem x betonu C12/15 na podsypce cem.-piask. 1:4 gr. 3 cm w m. Bocień po prawej stronie drogi przy krawędzi</t>
  </si>
  <si>
    <t>- krawężniki betonowe uliczne (20x30x100 cm) na ławie z oporem x betonu C12/15 na podsypce cem.-piask. 1:4 gr. 3 cm chodniki</t>
  </si>
  <si>
    <r>
      <t xml:space="preserve">PRZEPUSTY  POD  ZJAZDAMI </t>
    </r>
    <r>
      <rPr>
        <b/>
        <sz val="8"/>
        <rFont val="Czcionka tekstu podstawowego"/>
        <charset val="238"/>
      </rPr>
      <t>Ø</t>
    </r>
    <r>
      <rPr>
        <b/>
        <sz val="6.8"/>
        <rFont val="Arial"/>
        <family val="2"/>
        <charset val="238"/>
      </rPr>
      <t xml:space="preserve">40 </t>
    </r>
    <r>
      <rPr>
        <b/>
        <sz val="8"/>
        <rFont val="Arial"/>
        <family val="2"/>
        <charset val="238"/>
      </rPr>
      <t>na ławie żwirowej gr. 20cm</t>
    </r>
  </si>
  <si>
    <t>- rozbiórka nawierzchni na skrzyżowaniu pod przepust fi 80</t>
  </si>
  <si>
    <t xml:space="preserve">Rozbiórka elementów dróg, </t>
  </si>
  <si>
    <t>- rozbiórka elementów dróg, wpustów ulicznych w m. Bocień</t>
  </si>
  <si>
    <t>Przebudowa drogi powiatowej 
nr 1716C Płużnica - Bocień – Dźwierzno 
od km4+809 do km 10+323 długości 5,514 km
KOREKTA</t>
  </si>
  <si>
    <t>- rozłożenie geosiatki na styku poszerzenia i istniejącej nawierzchni (szerokość siatki dla prawej i lewej strony)</t>
  </si>
  <si>
    <r>
      <t xml:space="preserve">PRZEPUSTY  POD  ZJAZDAMI </t>
    </r>
    <r>
      <rPr>
        <b/>
        <sz val="8"/>
        <color rgb="FFFF0000"/>
        <rFont val="Czcionka tekstu podstawowego"/>
        <charset val="238"/>
      </rPr>
      <t>Ø</t>
    </r>
    <r>
      <rPr>
        <b/>
        <sz val="6.8"/>
        <color rgb="FFFF0000"/>
        <rFont val="Arial"/>
        <family val="2"/>
        <charset val="238"/>
      </rPr>
      <t xml:space="preserve">40 </t>
    </r>
    <r>
      <rPr>
        <b/>
        <sz val="8"/>
        <color rgb="FFFF0000"/>
        <rFont val="Arial"/>
        <family val="2"/>
        <charset val="238"/>
      </rPr>
      <t>na ławie żwirowej gr. 20cm</t>
    </r>
  </si>
  <si>
    <r>
      <t xml:space="preserve">Warstwa </t>
    </r>
    <r>
      <rPr>
        <b/>
        <sz val="8"/>
        <color rgb="FF0070C0"/>
        <rFont val="Arial"/>
        <family val="2"/>
        <charset val="238"/>
      </rPr>
      <t>klinująca</t>
    </r>
    <r>
      <rPr>
        <b/>
        <sz val="8"/>
        <color rgb="FFFF0000"/>
        <rFont val="Arial"/>
        <family val="2"/>
      </rPr>
      <t xml:space="preserve"> z betonu asfaltowego AC16W </t>
    </r>
    <r>
      <rPr>
        <b/>
        <sz val="8"/>
        <color rgb="FF0070C0"/>
        <rFont val="Arial"/>
        <family val="2"/>
        <charset val="238"/>
      </rPr>
      <t>na poszerzeniach</t>
    </r>
  </si>
  <si>
    <t>- w średniej ilości na m2</t>
  </si>
  <si>
    <t>50kg/m2</t>
  </si>
  <si>
    <t xml:space="preserve">                               - grubość warstwy cm</t>
  </si>
  <si>
    <t>D.05.03.26</t>
  </si>
  <si>
    <t>nawierzchnia z destruktu</t>
  </si>
  <si>
    <t>Dodatkowa liczba zjazdów 5 szt</t>
  </si>
  <si>
    <t>0,20</t>
  </si>
  <si>
    <t>0,05</t>
  </si>
  <si>
    <t>PODBUDOWA  Z  KRUSZYWA  ŁAMANEGO STABILIZOWANEGO  MECHANICZNIE (grubość warstwy górnej 5 cm frakcji 0-31,5mm)</t>
  </si>
  <si>
    <t>PODBUDOWA  Z  KRUSZYWA  ŁAMANEGO STABILIZOWANEGO  MECHANICZNIE (grubość warstwy dolnej 20 cm frakcji 0-0,63mm)</t>
  </si>
  <si>
    <r>
      <t>OCZYSZCZENIE  I  SKROPIENIE WARSTW  KONSTRUKCYJNYCH (</t>
    </r>
    <r>
      <rPr>
        <b/>
        <sz val="8"/>
        <color rgb="FF0070C0"/>
        <rFont val="Arial"/>
        <family val="2"/>
        <charset val="238"/>
      </rPr>
      <t>2x</t>
    </r>
    <r>
      <rPr>
        <b/>
        <sz val="8"/>
        <rFont val="Arial"/>
        <family val="2"/>
      </rPr>
      <t>) w ilości  0,5 i 0,7 kg/m2</t>
    </r>
  </si>
  <si>
    <t>4</t>
  </si>
  <si>
    <t>2 metrowe</t>
  </si>
  <si>
    <r>
      <t xml:space="preserve">PRZEPUSTY  POD  DP nr 2023C  </t>
    </r>
    <r>
      <rPr>
        <b/>
        <sz val="8"/>
        <rFont val="Czcionka tekstu podstawowego"/>
        <charset val="238"/>
      </rPr>
      <t>Ø4</t>
    </r>
    <r>
      <rPr>
        <b/>
        <sz val="6.8"/>
        <rFont val="Arial"/>
        <family val="2"/>
        <charset val="238"/>
      </rPr>
      <t xml:space="preserve">0 </t>
    </r>
    <r>
      <rPr>
        <b/>
        <sz val="8"/>
        <rFont val="Arial"/>
        <family val="2"/>
        <charset val="238"/>
      </rPr>
      <t>na ławie żwirowej gr. 20cm</t>
    </r>
  </si>
  <si>
    <t>Wykonanie wpustu ulicznego - częściowo w chodniku</t>
  </si>
  <si>
    <t>KORYTO  WRAZ  Z  PROFILOWANIEM I ZAGĘSZCZANIEM  PODŁOŻA  o śr. głębokości 30cm</t>
  </si>
</sst>
</file>

<file path=xl/styles.xml><?xml version="1.0" encoding="utf-8"?>
<styleSheet xmlns="http://schemas.openxmlformats.org/spreadsheetml/2006/main">
  <numFmts count="3">
    <numFmt numFmtId="164" formatCode="0.00;[Red]0.00"/>
    <numFmt numFmtId="165" formatCode="#,##0.0"/>
    <numFmt numFmtId="166" formatCode="0.0"/>
  </numFmts>
  <fonts count="40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0"/>
      <color rgb="FFFF000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8"/>
      <name val="Czcionka tekstu podstawowego"/>
      <charset val="238"/>
    </font>
    <font>
      <b/>
      <sz val="6.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0000"/>
      <name val="Arial"/>
      <family val="2"/>
    </font>
    <font>
      <b/>
      <sz val="12"/>
      <color rgb="FFFF0000"/>
      <name val="Times New Roman"/>
      <family val="1"/>
      <charset val="238"/>
    </font>
    <font>
      <sz val="8"/>
      <color rgb="FFFF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b/>
      <sz val="11"/>
      <color rgb="FFFF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b/>
      <sz val="8"/>
      <color rgb="FFFF0000"/>
      <name val="Czcionka tekstu podstawowego"/>
      <charset val="238"/>
    </font>
    <font>
      <b/>
      <sz val="6.8"/>
      <color rgb="FFFF0000"/>
      <name val="Arial"/>
      <family val="2"/>
      <charset val="238"/>
    </font>
    <font>
      <sz val="10"/>
      <color rgb="FF0070C0"/>
      <name val="Arial"/>
      <family val="2"/>
    </font>
    <font>
      <b/>
      <sz val="8"/>
      <color rgb="FF0070C0"/>
      <name val="Arial"/>
      <family val="2"/>
    </font>
    <font>
      <sz val="8"/>
      <color rgb="FF0070C0"/>
      <name val="Arial"/>
      <family val="2"/>
    </font>
    <font>
      <b/>
      <sz val="8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CF0C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165" fontId="9" fillId="0" borderId="0"/>
    <xf numFmtId="0" fontId="11" fillId="0" borderId="0"/>
    <xf numFmtId="0" fontId="11" fillId="0" borderId="0"/>
  </cellStyleXfs>
  <cellXfs count="188">
    <xf numFmtId="0" fontId="0" fillId="0" borderId="0" xfId="0"/>
    <xf numFmtId="4" fontId="1" fillId="5" borderId="2" xfId="0" applyNumberFormat="1" applyFont="1" applyFill="1" applyBorder="1" applyAlignment="1" applyProtection="1">
      <alignment horizontal="center" vertical="center" wrapText="1"/>
    </xf>
    <xf numFmtId="4" fontId="1" fillId="5" borderId="2" xfId="0" applyNumberFormat="1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left" vertical="center" wrapText="1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/>
    <xf numFmtId="0" fontId="13" fillId="0" borderId="0" xfId="0" applyFont="1" applyBorder="1"/>
    <xf numFmtId="0" fontId="13" fillId="4" borderId="0" xfId="0" applyFont="1" applyFill="1" applyBorder="1"/>
    <xf numFmtId="0" fontId="13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4" fontId="13" fillId="0" borderId="0" xfId="0" applyNumberFormat="1" applyFont="1" applyBorder="1"/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1" fontId="1" fillId="0" borderId="2" xfId="1" applyNumberFormat="1" applyFont="1" applyFill="1" applyBorder="1" applyAlignment="1" applyProtection="1">
      <alignment horizontal="center" vertical="center"/>
      <protection locked="0"/>
    </xf>
    <xf numFmtId="1" fontId="5" fillId="0" borderId="2" xfId="1" applyNumberFormat="1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 applyProtection="1">
      <alignment horizontal="center" vertical="center" wrapText="1"/>
    </xf>
    <xf numFmtId="2" fontId="13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10" fillId="6" borderId="2" xfId="3" applyFont="1" applyFill="1" applyBorder="1" applyAlignment="1" applyProtection="1">
      <alignment horizontal="left" vertical="center" wrapText="1"/>
      <protection locked="0"/>
    </xf>
    <xf numFmtId="0" fontId="10" fillId="0" borderId="2" xfId="3" applyFont="1" applyBorder="1" applyAlignment="1" applyProtection="1">
      <alignment horizontal="left" vertical="center" wrapText="1"/>
      <protection locked="0"/>
    </xf>
    <xf numFmtId="165" fontId="7" fillId="0" borderId="2" xfId="2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8" fillId="0" borderId="0" xfId="0" applyFont="1" applyBorder="1"/>
    <xf numFmtId="49" fontId="14" fillId="0" borderId="2" xfId="0" applyNumberFormat="1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" fontId="3" fillId="6" borderId="2" xfId="0" applyNumberFormat="1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8" fillId="4" borderId="2" xfId="3" applyFont="1" applyFill="1" applyBorder="1" applyAlignment="1" applyProtection="1">
      <alignment horizontal="center" vertical="center" wrapText="1"/>
      <protection locked="0"/>
    </xf>
    <xf numFmtId="0" fontId="8" fillId="4" borderId="2" xfId="3" applyFont="1" applyFill="1" applyBorder="1" applyAlignment="1" applyProtection="1">
      <alignment vertical="center" wrapText="1"/>
      <protection locked="0"/>
    </xf>
    <xf numFmtId="164" fontId="3" fillId="0" borderId="2" xfId="0" applyNumberFormat="1" applyFont="1" applyFill="1" applyBorder="1" applyAlignment="1">
      <alignment horizontal="center" vertical="center" wrapText="1"/>
    </xf>
    <xf numFmtId="4" fontId="7" fillId="6" borderId="2" xfId="0" applyNumberFormat="1" applyFont="1" applyFill="1" applyBorder="1" applyAlignment="1">
      <alignment horizontal="center" vertical="center" wrapText="1"/>
    </xf>
    <xf numFmtId="2" fontId="8" fillId="4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>
      <alignment horizontal="right" vertical="center" wrapText="1"/>
    </xf>
    <xf numFmtId="49" fontId="10" fillId="4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165" fontId="10" fillId="0" borderId="2" xfId="2" applyFont="1" applyFill="1" applyBorder="1" applyAlignment="1" applyProtection="1">
      <alignment horizontal="center" vertical="center" wrapText="1"/>
    </xf>
    <xf numFmtId="0" fontId="8" fillId="6" borderId="2" xfId="3" applyFont="1" applyFill="1" applyBorder="1" applyAlignment="1" applyProtection="1">
      <alignment horizontal="center" vertical="center" wrapText="1"/>
      <protection locked="0"/>
    </xf>
    <xf numFmtId="0" fontId="8" fillId="6" borderId="2" xfId="3" applyFont="1" applyFill="1" applyBorder="1" applyAlignment="1" applyProtection="1">
      <alignment horizontal="left" vertical="center" wrapText="1"/>
      <protection locked="0"/>
    </xf>
    <xf numFmtId="0" fontId="3" fillId="0" borderId="2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  <protection locked="0"/>
    </xf>
    <xf numFmtId="0" fontId="8" fillId="0" borderId="2" xfId="3" applyFont="1" applyBorder="1" applyAlignment="1" applyProtection="1">
      <alignment horizontal="left" vertical="center" wrapText="1"/>
      <protection locked="0"/>
    </xf>
    <xf numFmtId="0" fontId="8" fillId="0" borderId="2" xfId="3" applyFont="1" applyFill="1" applyBorder="1" applyAlignment="1" applyProtection="1">
      <alignment horizontal="center" vertical="center" wrapText="1"/>
    </xf>
    <xf numFmtId="0" fontId="7" fillId="0" borderId="2" xfId="3" applyFont="1" applyFill="1" applyBorder="1" applyAlignment="1" applyProtection="1">
      <alignment horizontal="center" vertical="center" wrapText="1"/>
      <protection locked="0"/>
    </xf>
    <xf numFmtId="0" fontId="7" fillId="0" borderId="2" xfId="3" applyFont="1" applyFill="1" applyBorder="1" applyAlignment="1" applyProtection="1">
      <alignment horizontal="left" vertical="center" wrapText="1"/>
      <protection locked="0"/>
    </xf>
    <xf numFmtId="4" fontId="7" fillId="0" borderId="2" xfId="3" applyNumberFormat="1" applyFont="1" applyFill="1" applyBorder="1" applyAlignment="1" applyProtection="1">
      <alignment horizontal="center" vertical="center" wrapText="1"/>
    </xf>
    <xf numFmtId="0" fontId="10" fillId="0" borderId="2" xfId="3" applyFont="1" applyFill="1" applyBorder="1" applyAlignment="1" applyProtection="1">
      <alignment horizontal="center" vertical="center" wrapText="1"/>
      <protection locked="0"/>
    </xf>
    <xf numFmtId="0" fontId="7" fillId="0" borderId="2" xfId="3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65" fontId="14" fillId="0" borderId="2" xfId="2" applyFont="1" applyFill="1" applyBorder="1" applyAlignment="1" applyProtection="1">
      <alignment horizontal="center" vertical="center" wrapText="1"/>
    </xf>
    <xf numFmtId="165" fontId="21" fillId="5" borderId="2" xfId="0" applyNumberFormat="1" applyFont="1" applyFill="1" applyBorder="1" applyAlignment="1">
      <alignment horizontal="center" vertical="center" wrapText="1"/>
    </xf>
    <xf numFmtId="4" fontId="22" fillId="0" borderId="2" xfId="0" applyNumberFormat="1" applyFont="1" applyFill="1" applyBorder="1" applyAlignment="1">
      <alignment horizontal="center" vertical="center" wrapText="1"/>
    </xf>
    <xf numFmtId="0" fontId="23" fillId="0" borderId="0" xfId="0" applyFont="1" applyBorder="1"/>
    <xf numFmtId="0" fontId="22" fillId="0" borderId="2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4" fontId="22" fillId="6" borderId="2" xfId="0" applyNumberFormat="1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right" vertical="center" wrapText="1"/>
    </xf>
    <xf numFmtId="49" fontId="22" fillId="0" borderId="2" xfId="0" applyNumberFormat="1" applyFont="1" applyFill="1" applyBorder="1" applyAlignment="1">
      <alignment horizontal="right" vertical="center" wrapText="1"/>
    </xf>
    <xf numFmtId="49" fontId="22" fillId="4" borderId="2" xfId="0" applyNumberFormat="1" applyFont="1" applyFill="1" applyBorder="1" applyAlignment="1">
      <alignment horizontal="left" vertical="center" wrapText="1"/>
    </xf>
    <xf numFmtId="49" fontId="24" fillId="4" borderId="2" xfId="0" applyNumberFormat="1" applyFont="1" applyFill="1" applyBorder="1" applyAlignment="1">
      <alignment horizontal="right" vertical="center" wrapText="1"/>
    </xf>
    <xf numFmtId="2" fontId="8" fillId="4" borderId="2" xfId="0" applyNumberFormat="1" applyFont="1" applyFill="1" applyBorder="1" applyAlignment="1" applyProtection="1">
      <alignment horizontal="center" vertical="center"/>
      <protection locked="0"/>
    </xf>
    <xf numFmtId="1" fontId="25" fillId="4" borderId="2" xfId="1" applyNumberFormat="1" applyFont="1" applyFill="1" applyBorder="1" applyAlignment="1" applyProtection="1">
      <alignment horizontal="center" vertical="center"/>
      <protection locked="0"/>
    </xf>
    <xf numFmtId="4" fontId="26" fillId="5" borderId="2" xfId="0" applyNumberFormat="1" applyFont="1" applyFill="1" applyBorder="1" applyAlignment="1" applyProtection="1">
      <alignment horizontal="center" vertical="center" wrapText="1"/>
    </xf>
    <xf numFmtId="165" fontId="27" fillId="5" borderId="2" xfId="0" applyNumberFormat="1" applyFont="1" applyFill="1" applyBorder="1" applyAlignment="1">
      <alignment horizontal="center" vertical="center" wrapText="1"/>
    </xf>
    <xf numFmtId="165" fontId="28" fillId="5" borderId="2" xfId="0" applyNumberFormat="1" applyFont="1" applyFill="1" applyBorder="1" applyAlignment="1">
      <alignment horizontal="center" vertical="center" wrapText="1"/>
    </xf>
    <xf numFmtId="3" fontId="26" fillId="5" borderId="2" xfId="0" applyNumberFormat="1" applyFont="1" applyFill="1" applyBorder="1" applyAlignment="1">
      <alignment horizontal="center" vertical="center" wrapText="1"/>
    </xf>
    <xf numFmtId="165" fontId="29" fillId="5" borderId="2" xfId="0" applyNumberFormat="1" applyFont="1" applyFill="1" applyBorder="1" applyAlignment="1">
      <alignment horizontal="center" vertical="center" wrapText="1"/>
    </xf>
    <xf numFmtId="165" fontId="26" fillId="5" borderId="2" xfId="0" applyNumberFormat="1" applyFont="1" applyFill="1" applyBorder="1" applyAlignment="1">
      <alignment horizontal="center" vertical="center" wrapText="1"/>
    </xf>
    <xf numFmtId="0" fontId="15" fillId="0" borderId="7" xfId="0" applyFont="1" applyBorder="1"/>
    <xf numFmtId="0" fontId="13" fillId="0" borderId="7" xfId="0" applyFont="1" applyBorder="1"/>
    <xf numFmtId="0" fontId="13" fillId="0" borderId="7" xfId="0" applyFont="1" applyBorder="1" applyAlignment="1">
      <alignment vertical="center" wrapText="1"/>
    </xf>
    <xf numFmtId="166" fontId="23" fillId="0" borderId="0" xfId="0" applyNumberFormat="1" applyFont="1" applyBorder="1"/>
    <xf numFmtId="0" fontId="30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49" fontId="31" fillId="0" borderId="2" xfId="0" applyNumberFormat="1" applyFont="1" applyFill="1" applyBorder="1" applyAlignment="1">
      <alignment horizontal="right" vertical="center" wrapText="1"/>
    </xf>
    <xf numFmtId="49" fontId="31" fillId="4" borderId="2" xfId="0" applyNumberFormat="1" applyFont="1" applyFill="1" applyBorder="1" applyAlignment="1">
      <alignment horizontal="center" vertical="center" wrapText="1"/>
    </xf>
    <xf numFmtId="49" fontId="31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" fontId="14" fillId="6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165" fontId="29" fillId="5" borderId="2" xfId="0" applyNumberFormat="1" applyFont="1" applyFill="1" applyBorder="1" applyAlignment="1" applyProtection="1">
      <alignment horizontal="center" vertical="center" wrapText="1"/>
    </xf>
    <xf numFmtId="165" fontId="34" fillId="5" borderId="2" xfId="0" applyNumberFormat="1" applyFont="1" applyFill="1" applyBorder="1" applyAlignment="1">
      <alignment horizontal="center" vertical="center" wrapText="1"/>
    </xf>
    <xf numFmtId="49" fontId="35" fillId="0" borderId="2" xfId="0" applyNumberFormat="1" applyFont="1" applyFill="1" applyBorder="1" applyAlignment="1">
      <alignment horizontal="center" vertical="center" wrapText="1"/>
    </xf>
    <xf numFmtId="49" fontId="36" fillId="4" borderId="2" xfId="0" applyNumberFormat="1" applyFont="1" applyFill="1" applyBorder="1" applyAlignment="1">
      <alignment horizontal="center" vertical="center" wrapText="1"/>
    </xf>
    <xf numFmtId="49" fontId="36" fillId="0" borderId="2" xfId="0" applyNumberFormat="1" applyFont="1" applyFill="1" applyBorder="1" applyAlignment="1">
      <alignment horizontal="right" vertical="center" wrapText="1"/>
    </xf>
    <xf numFmtId="49" fontId="35" fillId="0" borderId="2" xfId="0" applyNumberFormat="1" applyFont="1" applyFill="1" applyBorder="1" applyAlignment="1">
      <alignment horizontal="left" vertical="center" wrapText="1"/>
    </xf>
    <xf numFmtId="165" fontId="38" fillId="5" borderId="2" xfId="0" applyNumberFormat="1" applyFont="1" applyFill="1" applyBorder="1" applyAlignment="1">
      <alignment horizontal="center" vertical="center" wrapText="1"/>
    </xf>
    <xf numFmtId="0" fontId="36" fillId="6" borderId="2" xfId="3" applyFont="1" applyFill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>
      <alignment vertical="center" wrapText="1"/>
    </xf>
    <xf numFmtId="0" fontId="13" fillId="0" borderId="0" xfId="0" applyFont="1" applyBorder="1" applyAlignment="1">
      <alignment horizontal="center"/>
    </xf>
    <xf numFmtId="49" fontId="3" fillId="0" borderId="2" xfId="0" applyNumberFormat="1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1" fillId="5" borderId="2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left" vertical="center" wrapText="1"/>
    </xf>
    <xf numFmtId="0" fontId="13" fillId="0" borderId="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49" fontId="37" fillId="0" borderId="2" xfId="0" applyNumberFormat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4" fontId="29" fillId="5" borderId="3" xfId="0" applyNumberFormat="1" applyFont="1" applyFill="1" applyBorder="1" applyAlignment="1">
      <alignment horizontal="center" vertical="center" wrapText="1"/>
    </xf>
    <xf numFmtId="4" fontId="29" fillId="5" borderId="1" xfId="0" applyNumberFormat="1" applyFont="1" applyFill="1" applyBorder="1" applyAlignment="1">
      <alignment horizontal="center" vertical="center" wrapText="1"/>
    </xf>
    <xf numFmtId="165" fontId="34" fillId="5" borderId="3" xfId="0" applyNumberFormat="1" applyFont="1" applyFill="1" applyBorder="1" applyAlignment="1">
      <alignment horizontal="center" vertical="center" wrapText="1"/>
    </xf>
    <xf numFmtId="165" fontId="34" fillId="5" borderId="1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5" fontId="27" fillId="5" borderId="3" xfId="0" applyNumberFormat="1" applyFont="1" applyFill="1" applyBorder="1" applyAlignment="1">
      <alignment horizontal="center" vertical="center" wrapText="1"/>
    </xf>
    <xf numFmtId="165" fontId="27" fillId="5" borderId="1" xfId="0" applyNumberFormat="1" applyFont="1" applyFill="1" applyBorder="1" applyAlignment="1">
      <alignment horizontal="center" vertical="center" wrapText="1"/>
    </xf>
    <xf numFmtId="165" fontId="29" fillId="5" borderId="3" xfId="0" applyNumberFormat="1" applyFont="1" applyFill="1" applyBorder="1" applyAlignment="1">
      <alignment horizontal="center" vertical="center" wrapText="1"/>
    </xf>
    <xf numFmtId="165" fontId="29" fillId="5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65" fontId="26" fillId="5" borderId="3" xfId="0" applyNumberFormat="1" applyFont="1" applyFill="1" applyBorder="1" applyAlignment="1">
      <alignment horizontal="center" vertical="center" wrapText="1"/>
    </xf>
    <xf numFmtId="165" fontId="26" fillId="5" borderId="1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49" fontId="7" fillId="0" borderId="2" xfId="2" applyNumberFormat="1" applyFont="1" applyFill="1" applyBorder="1" applyAlignment="1" applyProtection="1">
      <alignment horizontal="center" vertical="center" wrapText="1"/>
      <protection locked="0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1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>
      <alignment horizontal="left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165" fontId="38" fillId="5" borderId="3" xfId="0" applyNumberFormat="1" applyFont="1" applyFill="1" applyBorder="1" applyAlignment="1">
      <alignment horizontal="center" vertical="center" wrapText="1"/>
    </xf>
    <xf numFmtId="165" fontId="38" fillId="5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 applyProtection="1">
      <alignment horizontal="left" vertical="center" wrapText="1"/>
      <protection locked="0"/>
    </xf>
    <xf numFmtId="4" fontId="34" fillId="5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">
    <cellStyle name="Normalny" xfId="0" builtinId="0"/>
    <cellStyle name="Normalny_Arkusz1" xfId="3"/>
    <cellStyle name="Normalny_koszt" xfId="2"/>
    <cellStyle name="Normalny_POL" xfId="4"/>
    <cellStyle name="Normalny_TER02_Kosztorys inwestorski drogi mosty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10"/>
  <sheetViews>
    <sheetView tabSelected="1" topLeftCell="A22" zoomScale="115" zoomScaleNormal="115" workbookViewId="0">
      <selection activeCell="C27" sqref="C27:C28"/>
    </sheetView>
  </sheetViews>
  <sheetFormatPr defaultRowHeight="15"/>
  <cols>
    <col min="1" max="1" width="4.42578125" style="31" bestFit="1" customWidth="1"/>
    <col min="2" max="2" width="15.5703125" style="6" customWidth="1"/>
    <col min="3" max="3" width="50.42578125" style="6" customWidth="1"/>
    <col min="4" max="4" width="9.5703125" style="6" customWidth="1"/>
    <col min="5" max="5" width="9.140625" style="6"/>
    <col min="6" max="6" width="11.85546875" style="7" customWidth="1"/>
    <col min="7" max="7" width="13.5703125" style="6" customWidth="1"/>
    <col min="8" max="8" width="9.140625" style="6"/>
    <col min="9" max="9" width="17.5703125" style="6" customWidth="1"/>
    <col min="10" max="10" width="18" style="6" customWidth="1"/>
    <col min="11" max="11" width="14.5703125" style="6" customWidth="1"/>
    <col min="12" max="13" width="9.140625" style="6"/>
    <col min="14" max="14" width="12.7109375" style="97" customWidth="1"/>
    <col min="15" max="16" width="9.140625" style="6"/>
    <col min="17" max="17" width="21.42578125" style="6" customWidth="1"/>
    <col min="18" max="18" width="44.7109375" style="6" customWidth="1"/>
    <col min="19" max="257" width="9.140625" style="6"/>
    <col min="258" max="258" width="4.42578125" style="6" bestFit="1" customWidth="1"/>
    <col min="259" max="259" width="12.42578125" style="6" customWidth="1"/>
    <col min="260" max="260" width="41.140625" style="6" customWidth="1"/>
    <col min="261" max="261" width="9.140625" style="6"/>
    <col min="262" max="262" width="9.140625" style="6" bestFit="1" customWidth="1"/>
    <col min="263" max="265" width="9.140625" style="6"/>
    <col min="266" max="266" width="12.42578125" style="6" bestFit="1" customWidth="1"/>
    <col min="267" max="513" width="9.140625" style="6"/>
    <col min="514" max="514" width="4.42578125" style="6" bestFit="1" customWidth="1"/>
    <col min="515" max="515" width="12.42578125" style="6" customWidth="1"/>
    <col min="516" max="516" width="41.140625" style="6" customWidth="1"/>
    <col min="517" max="517" width="9.140625" style="6"/>
    <col min="518" max="518" width="9.140625" style="6" bestFit="1" customWidth="1"/>
    <col min="519" max="521" width="9.140625" style="6"/>
    <col min="522" max="522" width="12.42578125" style="6" bestFit="1" customWidth="1"/>
    <col min="523" max="769" width="9.140625" style="6"/>
    <col min="770" max="770" width="4.42578125" style="6" bestFit="1" customWidth="1"/>
    <col min="771" max="771" width="12.42578125" style="6" customWidth="1"/>
    <col min="772" max="772" width="41.140625" style="6" customWidth="1"/>
    <col min="773" max="773" width="9.140625" style="6"/>
    <col min="774" max="774" width="9.140625" style="6" bestFit="1" customWidth="1"/>
    <col min="775" max="777" width="9.140625" style="6"/>
    <col min="778" max="778" width="12.42578125" style="6" bestFit="1" customWidth="1"/>
    <col min="779" max="1025" width="9.140625" style="6"/>
    <col min="1026" max="1026" width="4.42578125" style="6" bestFit="1" customWidth="1"/>
    <col min="1027" max="1027" width="12.42578125" style="6" customWidth="1"/>
    <col min="1028" max="1028" width="41.140625" style="6" customWidth="1"/>
    <col min="1029" max="1029" width="9.140625" style="6"/>
    <col min="1030" max="1030" width="9.140625" style="6" bestFit="1" customWidth="1"/>
    <col min="1031" max="1033" width="9.140625" style="6"/>
    <col min="1034" max="1034" width="12.42578125" style="6" bestFit="1" customWidth="1"/>
    <col min="1035" max="1281" width="9.140625" style="6"/>
    <col min="1282" max="1282" width="4.42578125" style="6" bestFit="1" customWidth="1"/>
    <col min="1283" max="1283" width="12.42578125" style="6" customWidth="1"/>
    <col min="1284" max="1284" width="41.140625" style="6" customWidth="1"/>
    <col min="1285" max="1285" width="9.140625" style="6"/>
    <col min="1286" max="1286" width="9.140625" style="6" bestFit="1" customWidth="1"/>
    <col min="1287" max="1289" width="9.140625" style="6"/>
    <col min="1290" max="1290" width="12.42578125" style="6" bestFit="1" customWidth="1"/>
    <col min="1291" max="1537" width="9.140625" style="6"/>
    <col min="1538" max="1538" width="4.42578125" style="6" bestFit="1" customWidth="1"/>
    <col min="1539" max="1539" width="12.42578125" style="6" customWidth="1"/>
    <col min="1540" max="1540" width="41.140625" style="6" customWidth="1"/>
    <col min="1541" max="1541" width="9.140625" style="6"/>
    <col min="1542" max="1542" width="9.140625" style="6" bestFit="1" customWidth="1"/>
    <col min="1543" max="1545" width="9.140625" style="6"/>
    <col min="1546" max="1546" width="12.42578125" style="6" bestFit="1" customWidth="1"/>
    <col min="1547" max="1793" width="9.140625" style="6"/>
    <col min="1794" max="1794" width="4.42578125" style="6" bestFit="1" customWidth="1"/>
    <col min="1795" max="1795" width="12.42578125" style="6" customWidth="1"/>
    <col min="1796" max="1796" width="41.140625" style="6" customWidth="1"/>
    <col min="1797" max="1797" width="9.140625" style="6"/>
    <col min="1798" max="1798" width="9.140625" style="6" bestFit="1" customWidth="1"/>
    <col min="1799" max="1801" width="9.140625" style="6"/>
    <col min="1802" max="1802" width="12.42578125" style="6" bestFit="1" customWidth="1"/>
    <col min="1803" max="2049" width="9.140625" style="6"/>
    <col min="2050" max="2050" width="4.42578125" style="6" bestFit="1" customWidth="1"/>
    <col min="2051" max="2051" width="12.42578125" style="6" customWidth="1"/>
    <col min="2052" max="2052" width="41.140625" style="6" customWidth="1"/>
    <col min="2053" max="2053" width="9.140625" style="6"/>
    <col min="2054" max="2054" width="9.140625" style="6" bestFit="1" customWidth="1"/>
    <col min="2055" max="2057" width="9.140625" style="6"/>
    <col min="2058" max="2058" width="12.42578125" style="6" bestFit="1" customWidth="1"/>
    <col min="2059" max="2305" width="9.140625" style="6"/>
    <col min="2306" max="2306" width="4.42578125" style="6" bestFit="1" customWidth="1"/>
    <col min="2307" max="2307" width="12.42578125" style="6" customWidth="1"/>
    <col min="2308" max="2308" width="41.140625" style="6" customWidth="1"/>
    <col min="2309" max="2309" width="9.140625" style="6"/>
    <col min="2310" max="2310" width="9.140625" style="6" bestFit="1" customWidth="1"/>
    <col min="2311" max="2313" width="9.140625" style="6"/>
    <col min="2314" max="2314" width="12.42578125" style="6" bestFit="1" customWidth="1"/>
    <col min="2315" max="2561" width="9.140625" style="6"/>
    <col min="2562" max="2562" width="4.42578125" style="6" bestFit="1" customWidth="1"/>
    <col min="2563" max="2563" width="12.42578125" style="6" customWidth="1"/>
    <col min="2564" max="2564" width="41.140625" style="6" customWidth="1"/>
    <col min="2565" max="2565" width="9.140625" style="6"/>
    <col min="2566" max="2566" width="9.140625" style="6" bestFit="1" customWidth="1"/>
    <col min="2567" max="2569" width="9.140625" style="6"/>
    <col min="2570" max="2570" width="12.42578125" style="6" bestFit="1" customWidth="1"/>
    <col min="2571" max="2817" width="9.140625" style="6"/>
    <col min="2818" max="2818" width="4.42578125" style="6" bestFit="1" customWidth="1"/>
    <col min="2819" max="2819" width="12.42578125" style="6" customWidth="1"/>
    <col min="2820" max="2820" width="41.140625" style="6" customWidth="1"/>
    <col min="2821" max="2821" width="9.140625" style="6"/>
    <col min="2822" max="2822" width="9.140625" style="6" bestFit="1" customWidth="1"/>
    <col min="2823" max="2825" width="9.140625" style="6"/>
    <col min="2826" max="2826" width="12.42578125" style="6" bestFit="1" customWidth="1"/>
    <col min="2827" max="3073" width="9.140625" style="6"/>
    <col min="3074" max="3074" width="4.42578125" style="6" bestFit="1" customWidth="1"/>
    <col min="3075" max="3075" width="12.42578125" style="6" customWidth="1"/>
    <col min="3076" max="3076" width="41.140625" style="6" customWidth="1"/>
    <col min="3077" max="3077" width="9.140625" style="6"/>
    <col min="3078" max="3078" width="9.140625" style="6" bestFit="1" customWidth="1"/>
    <col min="3079" max="3081" width="9.140625" style="6"/>
    <col min="3082" max="3082" width="12.42578125" style="6" bestFit="1" customWidth="1"/>
    <col min="3083" max="3329" width="9.140625" style="6"/>
    <col min="3330" max="3330" width="4.42578125" style="6" bestFit="1" customWidth="1"/>
    <col min="3331" max="3331" width="12.42578125" style="6" customWidth="1"/>
    <col min="3332" max="3332" width="41.140625" style="6" customWidth="1"/>
    <col min="3333" max="3333" width="9.140625" style="6"/>
    <col min="3334" max="3334" width="9.140625" style="6" bestFit="1" customWidth="1"/>
    <col min="3335" max="3337" width="9.140625" style="6"/>
    <col min="3338" max="3338" width="12.42578125" style="6" bestFit="1" customWidth="1"/>
    <col min="3339" max="3585" width="9.140625" style="6"/>
    <col min="3586" max="3586" width="4.42578125" style="6" bestFit="1" customWidth="1"/>
    <col min="3587" max="3587" width="12.42578125" style="6" customWidth="1"/>
    <col min="3588" max="3588" width="41.140625" style="6" customWidth="1"/>
    <col min="3589" max="3589" width="9.140625" style="6"/>
    <col min="3590" max="3590" width="9.140625" style="6" bestFit="1" customWidth="1"/>
    <col min="3591" max="3593" width="9.140625" style="6"/>
    <col min="3594" max="3594" width="12.42578125" style="6" bestFit="1" customWidth="1"/>
    <col min="3595" max="3841" width="9.140625" style="6"/>
    <col min="3842" max="3842" width="4.42578125" style="6" bestFit="1" customWidth="1"/>
    <col min="3843" max="3843" width="12.42578125" style="6" customWidth="1"/>
    <col min="3844" max="3844" width="41.140625" style="6" customWidth="1"/>
    <col min="3845" max="3845" width="9.140625" style="6"/>
    <col min="3846" max="3846" width="9.140625" style="6" bestFit="1" customWidth="1"/>
    <col min="3847" max="3849" width="9.140625" style="6"/>
    <col min="3850" max="3850" width="12.42578125" style="6" bestFit="1" customWidth="1"/>
    <col min="3851" max="4097" width="9.140625" style="6"/>
    <col min="4098" max="4098" width="4.42578125" style="6" bestFit="1" customWidth="1"/>
    <col min="4099" max="4099" width="12.42578125" style="6" customWidth="1"/>
    <col min="4100" max="4100" width="41.140625" style="6" customWidth="1"/>
    <col min="4101" max="4101" width="9.140625" style="6"/>
    <col min="4102" max="4102" width="9.140625" style="6" bestFit="1" customWidth="1"/>
    <col min="4103" max="4105" width="9.140625" style="6"/>
    <col min="4106" max="4106" width="12.42578125" style="6" bestFit="1" customWidth="1"/>
    <col min="4107" max="4353" width="9.140625" style="6"/>
    <col min="4354" max="4354" width="4.42578125" style="6" bestFit="1" customWidth="1"/>
    <col min="4355" max="4355" width="12.42578125" style="6" customWidth="1"/>
    <col min="4356" max="4356" width="41.140625" style="6" customWidth="1"/>
    <col min="4357" max="4357" width="9.140625" style="6"/>
    <col min="4358" max="4358" width="9.140625" style="6" bestFit="1" customWidth="1"/>
    <col min="4359" max="4361" width="9.140625" style="6"/>
    <col min="4362" max="4362" width="12.42578125" style="6" bestFit="1" customWidth="1"/>
    <col min="4363" max="4609" width="9.140625" style="6"/>
    <col min="4610" max="4610" width="4.42578125" style="6" bestFit="1" customWidth="1"/>
    <col min="4611" max="4611" width="12.42578125" style="6" customWidth="1"/>
    <col min="4612" max="4612" width="41.140625" style="6" customWidth="1"/>
    <col min="4613" max="4613" width="9.140625" style="6"/>
    <col min="4614" max="4614" width="9.140625" style="6" bestFit="1" customWidth="1"/>
    <col min="4615" max="4617" width="9.140625" style="6"/>
    <col min="4618" max="4618" width="12.42578125" style="6" bestFit="1" customWidth="1"/>
    <col min="4619" max="4865" width="9.140625" style="6"/>
    <col min="4866" max="4866" width="4.42578125" style="6" bestFit="1" customWidth="1"/>
    <col min="4867" max="4867" width="12.42578125" style="6" customWidth="1"/>
    <col min="4868" max="4868" width="41.140625" style="6" customWidth="1"/>
    <col min="4869" max="4869" width="9.140625" style="6"/>
    <col min="4870" max="4870" width="9.140625" style="6" bestFit="1" customWidth="1"/>
    <col min="4871" max="4873" width="9.140625" style="6"/>
    <col min="4874" max="4874" width="12.42578125" style="6" bestFit="1" customWidth="1"/>
    <col min="4875" max="5121" width="9.140625" style="6"/>
    <col min="5122" max="5122" width="4.42578125" style="6" bestFit="1" customWidth="1"/>
    <col min="5123" max="5123" width="12.42578125" style="6" customWidth="1"/>
    <col min="5124" max="5124" width="41.140625" style="6" customWidth="1"/>
    <col min="5125" max="5125" width="9.140625" style="6"/>
    <col min="5126" max="5126" width="9.140625" style="6" bestFit="1" customWidth="1"/>
    <col min="5127" max="5129" width="9.140625" style="6"/>
    <col min="5130" max="5130" width="12.42578125" style="6" bestFit="1" customWidth="1"/>
    <col min="5131" max="5377" width="9.140625" style="6"/>
    <col min="5378" max="5378" width="4.42578125" style="6" bestFit="1" customWidth="1"/>
    <col min="5379" max="5379" width="12.42578125" style="6" customWidth="1"/>
    <col min="5380" max="5380" width="41.140625" style="6" customWidth="1"/>
    <col min="5381" max="5381" width="9.140625" style="6"/>
    <col min="5382" max="5382" width="9.140625" style="6" bestFit="1" customWidth="1"/>
    <col min="5383" max="5385" width="9.140625" style="6"/>
    <col min="5386" max="5386" width="12.42578125" style="6" bestFit="1" customWidth="1"/>
    <col min="5387" max="5633" width="9.140625" style="6"/>
    <col min="5634" max="5634" width="4.42578125" style="6" bestFit="1" customWidth="1"/>
    <col min="5635" max="5635" width="12.42578125" style="6" customWidth="1"/>
    <col min="5636" max="5636" width="41.140625" style="6" customWidth="1"/>
    <col min="5637" max="5637" width="9.140625" style="6"/>
    <col min="5638" max="5638" width="9.140625" style="6" bestFit="1" customWidth="1"/>
    <col min="5639" max="5641" width="9.140625" style="6"/>
    <col min="5642" max="5642" width="12.42578125" style="6" bestFit="1" customWidth="1"/>
    <col min="5643" max="5889" width="9.140625" style="6"/>
    <col min="5890" max="5890" width="4.42578125" style="6" bestFit="1" customWidth="1"/>
    <col min="5891" max="5891" width="12.42578125" style="6" customWidth="1"/>
    <col min="5892" max="5892" width="41.140625" style="6" customWidth="1"/>
    <col min="5893" max="5893" width="9.140625" style="6"/>
    <col min="5894" max="5894" width="9.140625" style="6" bestFit="1" customWidth="1"/>
    <col min="5895" max="5897" width="9.140625" style="6"/>
    <col min="5898" max="5898" width="12.42578125" style="6" bestFit="1" customWidth="1"/>
    <col min="5899" max="6145" width="9.140625" style="6"/>
    <col min="6146" max="6146" width="4.42578125" style="6" bestFit="1" customWidth="1"/>
    <col min="6147" max="6147" width="12.42578125" style="6" customWidth="1"/>
    <col min="6148" max="6148" width="41.140625" style="6" customWidth="1"/>
    <col min="6149" max="6149" width="9.140625" style="6"/>
    <col min="6150" max="6150" width="9.140625" style="6" bestFit="1" customWidth="1"/>
    <col min="6151" max="6153" width="9.140625" style="6"/>
    <col min="6154" max="6154" width="12.42578125" style="6" bestFit="1" customWidth="1"/>
    <col min="6155" max="6401" width="9.140625" style="6"/>
    <col min="6402" max="6402" width="4.42578125" style="6" bestFit="1" customWidth="1"/>
    <col min="6403" max="6403" width="12.42578125" style="6" customWidth="1"/>
    <col min="6404" max="6404" width="41.140625" style="6" customWidth="1"/>
    <col min="6405" max="6405" width="9.140625" style="6"/>
    <col min="6406" max="6406" width="9.140625" style="6" bestFit="1" customWidth="1"/>
    <col min="6407" max="6409" width="9.140625" style="6"/>
    <col min="6410" max="6410" width="12.42578125" style="6" bestFit="1" customWidth="1"/>
    <col min="6411" max="6657" width="9.140625" style="6"/>
    <col min="6658" max="6658" width="4.42578125" style="6" bestFit="1" customWidth="1"/>
    <col min="6659" max="6659" width="12.42578125" style="6" customWidth="1"/>
    <col min="6660" max="6660" width="41.140625" style="6" customWidth="1"/>
    <col min="6661" max="6661" width="9.140625" style="6"/>
    <col min="6662" max="6662" width="9.140625" style="6" bestFit="1" customWidth="1"/>
    <col min="6663" max="6665" width="9.140625" style="6"/>
    <col min="6666" max="6666" width="12.42578125" style="6" bestFit="1" customWidth="1"/>
    <col min="6667" max="6913" width="9.140625" style="6"/>
    <col min="6914" max="6914" width="4.42578125" style="6" bestFit="1" customWidth="1"/>
    <col min="6915" max="6915" width="12.42578125" style="6" customWidth="1"/>
    <col min="6916" max="6916" width="41.140625" style="6" customWidth="1"/>
    <col min="6917" max="6917" width="9.140625" style="6"/>
    <col min="6918" max="6918" width="9.140625" style="6" bestFit="1" customWidth="1"/>
    <col min="6919" max="6921" width="9.140625" style="6"/>
    <col min="6922" max="6922" width="12.42578125" style="6" bestFit="1" customWidth="1"/>
    <col min="6923" max="7169" width="9.140625" style="6"/>
    <col min="7170" max="7170" width="4.42578125" style="6" bestFit="1" customWidth="1"/>
    <col min="7171" max="7171" width="12.42578125" style="6" customWidth="1"/>
    <col min="7172" max="7172" width="41.140625" style="6" customWidth="1"/>
    <col min="7173" max="7173" width="9.140625" style="6"/>
    <col min="7174" max="7174" width="9.140625" style="6" bestFit="1" customWidth="1"/>
    <col min="7175" max="7177" width="9.140625" style="6"/>
    <col min="7178" max="7178" width="12.42578125" style="6" bestFit="1" customWidth="1"/>
    <col min="7179" max="7425" width="9.140625" style="6"/>
    <col min="7426" max="7426" width="4.42578125" style="6" bestFit="1" customWidth="1"/>
    <col min="7427" max="7427" width="12.42578125" style="6" customWidth="1"/>
    <col min="7428" max="7428" width="41.140625" style="6" customWidth="1"/>
    <col min="7429" max="7429" width="9.140625" style="6"/>
    <col min="7430" max="7430" width="9.140625" style="6" bestFit="1" customWidth="1"/>
    <col min="7431" max="7433" width="9.140625" style="6"/>
    <col min="7434" max="7434" width="12.42578125" style="6" bestFit="1" customWidth="1"/>
    <col min="7435" max="7681" width="9.140625" style="6"/>
    <col min="7682" max="7682" width="4.42578125" style="6" bestFit="1" customWidth="1"/>
    <col min="7683" max="7683" width="12.42578125" style="6" customWidth="1"/>
    <col min="7684" max="7684" width="41.140625" style="6" customWidth="1"/>
    <col min="7685" max="7685" width="9.140625" style="6"/>
    <col min="7686" max="7686" width="9.140625" style="6" bestFit="1" customWidth="1"/>
    <col min="7687" max="7689" width="9.140625" style="6"/>
    <col min="7690" max="7690" width="12.42578125" style="6" bestFit="1" customWidth="1"/>
    <col min="7691" max="7937" width="9.140625" style="6"/>
    <col min="7938" max="7938" width="4.42578125" style="6" bestFit="1" customWidth="1"/>
    <col min="7939" max="7939" width="12.42578125" style="6" customWidth="1"/>
    <col min="7940" max="7940" width="41.140625" style="6" customWidth="1"/>
    <col min="7941" max="7941" width="9.140625" style="6"/>
    <col min="7942" max="7942" width="9.140625" style="6" bestFit="1" customWidth="1"/>
    <col min="7943" max="7945" width="9.140625" style="6"/>
    <col min="7946" max="7946" width="12.42578125" style="6" bestFit="1" customWidth="1"/>
    <col min="7947" max="8193" width="9.140625" style="6"/>
    <col min="8194" max="8194" width="4.42578125" style="6" bestFit="1" customWidth="1"/>
    <col min="8195" max="8195" width="12.42578125" style="6" customWidth="1"/>
    <col min="8196" max="8196" width="41.140625" style="6" customWidth="1"/>
    <col min="8197" max="8197" width="9.140625" style="6"/>
    <col min="8198" max="8198" width="9.140625" style="6" bestFit="1" customWidth="1"/>
    <col min="8199" max="8201" width="9.140625" style="6"/>
    <col min="8202" max="8202" width="12.42578125" style="6" bestFit="1" customWidth="1"/>
    <col min="8203" max="8449" width="9.140625" style="6"/>
    <col min="8450" max="8450" width="4.42578125" style="6" bestFit="1" customWidth="1"/>
    <col min="8451" max="8451" width="12.42578125" style="6" customWidth="1"/>
    <col min="8452" max="8452" width="41.140625" style="6" customWidth="1"/>
    <col min="8453" max="8453" width="9.140625" style="6"/>
    <col min="8454" max="8454" width="9.140625" style="6" bestFit="1" customWidth="1"/>
    <col min="8455" max="8457" width="9.140625" style="6"/>
    <col min="8458" max="8458" width="12.42578125" style="6" bestFit="1" customWidth="1"/>
    <col min="8459" max="8705" width="9.140625" style="6"/>
    <col min="8706" max="8706" width="4.42578125" style="6" bestFit="1" customWidth="1"/>
    <col min="8707" max="8707" width="12.42578125" style="6" customWidth="1"/>
    <col min="8708" max="8708" width="41.140625" style="6" customWidth="1"/>
    <col min="8709" max="8709" width="9.140625" style="6"/>
    <col min="8710" max="8710" width="9.140625" style="6" bestFit="1" customWidth="1"/>
    <col min="8711" max="8713" width="9.140625" style="6"/>
    <col min="8714" max="8714" width="12.42578125" style="6" bestFit="1" customWidth="1"/>
    <col min="8715" max="8961" width="9.140625" style="6"/>
    <col min="8962" max="8962" width="4.42578125" style="6" bestFit="1" customWidth="1"/>
    <col min="8963" max="8963" width="12.42578125" style="6" customWidth="1"/>
    <col min="8964" max="8964" width="41.140625" style="6" customWidth="1"/>
    <col min="8965" max="8965" width="9.140625" style="6"/>
    <col min="8966" max="8966" width="9.140625" style="6" bestFit="1" customWidth="1"/>
    <col min="8967" max="8969" width="9.140625" style="6"/>
    <col min="8970" max="8970" width="12.42578125" style="6" bestFit="1" customWidth="1"/>
    <col min="8971" max="9217" width="9.140625" style="6"/>
    <col min="9218" max="9218" width="4.42578125" style="6" bestFit="1" customWidth="1"/>
    <col min="9219" max="9219" width="12.42578125" style="6" customWidth="1"/>
    <col min="9220" max="9220" width="41.140625" style="6" customWidth="1"/>
    <col min="9221" max="9221" width="9.140625" style="6"/>
    <col min="9222" max="9222" width="9.140625" style="6" bestFit="1" customWidth="1"/>
    <col min="9223" max="9225" width="9.140625" style="6"/>
    <col min="9226" max="9226" width="12.42578125" style="6" bestFit="1" customWidth="1"/>
    <col min="9227" max="9473" width="9.140625" style="6"/>
    <col min="9474" max="9474" width="4.42578125" style="6" bestFit="1" customWidth="1"/>
    <col min="9475" max="9475" width="12.42578125" style="6" customWidth="1"/>
    <col min="9476" max="9476" width="41.140625" style="6" customWidth="1"/>
    <col min="9477" max="9477" width="9.140625" style="6"/>
    <col min="9478" max="9478" width="9.140625" style="6" bestFit="1" customWidth="1"/>
    <col min="9479" max="9481" width="9.140625" style="6"/>
    <col min="9482" max="9482" width="12.42578125" style="6" bestFit="1" customWidth="1"/>
    <col min="9483" max="9729" width="9.140625" style="6"/>
    <col min="9730" max="9730" width="4.42578125" style="6" bestFit="1" customWidth="1"/>
    <col min="9731" max="9731" width="12.42578125" style="6" customWidth="1"/>
    <col min="9732" max="9732" width="41.140625" style="6" customWidth="1"/>
    <col min="9733" max="9733" width="9.140625" style="6"/>
    <col min="9734" max="9734" width="9.140625" style="6" bestFit="1" customWidth="1"/>
    <col min="9735" max="9737" width="9.140625" style="6"/>
    <col min="9738" max="9738" width="12.42578125" style="6" bestFit="1" customWidth="1"/>
    <col min="9739" max="9985" width="9.140625" style="6"/>
    <col min="9986" max="9986" width="4.42578125" style="6" bestFit="1" customWidth="1"/>
    <col min="9987" max="9987" width="12.42578125" style="6" customWidth="1"/>
    <col min="9988" max="9988" width="41.140625" style="6" customWidth="1"/>
    <col min="9989" max="9989" width="9.140625" style="6"/>
    <col min="9990" max="9990" width="9.140625" style="6" bestFit="1" customWidth="1"/>
    <col min="9991" max="9993" width="9.140625" style="6"/>
    <col min="9994" max="9994" width="12.42578125" style="6" bestFit="1" customWidth="1"/>
    <col min="9995" max="10241" width="9.140625" style="6"/>
    <col min="10242" max="10242" width="4.42578125" style="6" bestFit="1" customWidth="1"/>
    <col min="10243" max="10243" width="12.42578125" style="6" customWidth="1"/>
    <col min="10244" max="10244" width="41.140625" style="6" customWidth="1"/>
    <col min="10245" max="10245" width="9.140625" style="6"/>
    <col min="10246" max="10246" width="9.140625" style="6" bestFit="1" customWidth="1"/>
    <col min="10247" max="10249" width="9.140625" style="6"/>
    <col min="10250" max="10250" width="12.42578125" style="6" bestFit="1" customWidth="1"/>
    <col min="10251" max="10497" width="9.140625" style="6"/>
    <col min="10498" max="10498" width="4.42578125" style="6" bestFit="1" customWidth="1"/>
    <col min="10499" max="10499" width="12.42578125" style="6" customWidth="1"/>
    <col min="10500" max="10500" width="41.140625" style="6" customWidth="1"/>
    <col min="10501" max="10501" width="9.140625" style="6"/>
    <col min="10502" max="10502" width="9.140625" style="6" bestFit="1" customWidth="1"/>
    <col min="10503" max="10505" width="9.140625" style="6"/>
    <col min="10506" max="10506" width="12.42578125" style="6" bestFit="1" customWidth="1"/>
    <col min="10507" max="10753" width="9.140625" style="6"/>
    <col min="10754" max="10754" width="4.42578125" style="6" bestFit="1" customWidth="1"/>
    <col min="10755" max="10755" width="12.42578125" style="6" customWidth="1"/>
    <col min="10756" max="10756" width="41.140625" style="6" customWidth="1"/>
    <col min="10757" max="10757" width="9.140625" style="6"/>
    <col min="10758" max="10758" width="9.140625" style="6" bestFit="1" customWidth="1"/>
    <col min="10759" max="10761" width="9.140625" style="6"/>
    <col min="10762" max="10762" width="12.42578125" style="6" bestFit="1" customWidth="1"/>
    <col min="10763" max="11009" width="9.140625" style="6"/>
    <col min="11010" max="11010" width="4.42578125" style="6" bestFit="1" customWidth="1"/>
    <col min="11011" max="11011" width="12.42578125" style="6" customWidth="1"/>
    <col min="11012" max="11012" width="41.140625" style="6" customWidth="1"/>
    <col min="11013" max="11013" width="9.140625" style="6"/>
    <col min="11014" max="11014" width="9.140625" style="6" bestFit="1" customWidth="1"/>
    <col min="11015" max="11017" width="9.140625" style="6"/>
    <col min="11018" max="11018" width="12.42578125" style="6" bestFit="1" customWidth="1"/>
    <col min="11019" max="11265" width="9.140625" style="6"/>
    <col min="11266" max="11266" width="4.42578125" style="6" bestFit="1" customWidth="1"/>
    <col min="11267" max="11267" width="12.42578125" style="6" customWidth="1"/>
    <col min="11268" max="11268" width="41.140625" style="6" customWidth="1"/>
    <col min="11269" max="11269" width="9.140625" style="6"/>
    <col min="11270" max="11270" width="9.140625" style="6" bestFit="1" customWidth="1"/>
    <col min="11271" max="11273" width="9.140625" style="6"/>
    <col min="11274" max="11274" width="12.42578125" style="6" bestFit="1" customWidth="1"/>
    <col min="11275" max="11521" width="9.140625" style="6"/>
    <col min="11522" max="11522" width="4.42578125" style="6" bestFit="1" customWidth="1"/>
    <col min="11523" max="11523" width="12.42578125" style="6" customWidth="1"/>
    <col min="11524" max="11524" width="41.140625" style="6" customWidth="1"/>
    <col min="11525" max="11525" width="9.140625" style="6"/>
    <col min="11526" max="11526" width="9.140625" style="6" bestFit="1" customWidth="1"/>
    <col min="11527" max="11529" width="9.140625" style="6"/>
    <col min="11530" max="11530" width="12.42578125" style="6" bestFit="1" customWidth="1"/>
    <col min="11531" max="11777" width="9.140625" style="6"/>
    <col min="11778" max="11778" width="4.42578125" style="6" bestFit="1" customWidth="1"/>
    <col min="11779" max="11779" width="12.42578125" style="6" customWidth="1"/>
    <col min="11780" max="11780" width="41.140625" style="6" customWidth="1"/>
    <col min="11781" max="11781" width="9.140625" style="6"/>
    <col min="11782" max="11782" width="9.140625" style="6" bestFit="1" customWidth="1"/>
    <col min="11783" max="11785" width="9.140625" style="6"/>
    <col min="11786" max="11786" width="12.42578125" style="6" bestFit="1" customWidth="1"/>
    <col min="11787" max="12033" width="9.140625" style="6"/>
    <col min="12034" max="12034" width="4.42578125" style="6" bestFit="1" customWidth="1"/>
    <col min="12035" max="12035" width="12.42578125" style="6" customWidth="1"/>
    <col min="12036" max="12036" width="41.140625" style="6" customWidth="1"/>
    <col min="12037" max="12037" width="9.140625" style="6"/>
    <col min="12038" max="12038" width="9.140625" style="6" bestFit="1" customWidth="1"/>
    <col min="12039" max="12041" width="9.140625" style="6"/>
    <col min="12042" max="12042" width="12.42578125" style="6" bestFit="1" customWidth="1"/>
    <col min="12043" max="12289" width="9.140625" style="6"/>
    <col min="12290" max="12290" width="4.42578125" style="6" bestFit="1" customWidth="1"/>
    <col min="12291" max="12291" width="12.42578125" style="6" customWidth="1"/>
    <col min="12292" max="12292" width="41.140625" style="6" customWidth="1"/>
    <col min="12293" max="12293" width="9.140625" style="6"/>
    <col min="12294" max="12294" width="9.140625" style="6" bestFit="1" customWidth="1"/>
    <col min="12295" max="12297" width="9.140625" style="6"/>
    <col min="12298" max="12298" width="12.42578125" style="6" bestFit="1" customWidth="1"/>
    <col min="12299" max="12545" width="9.140625" style="6"/>
    <col min="12546" max="12546" width="4.42578125" style="6" bestFit="1" customWidth="1"/>
    <col min="12547" max="12547" width="12.42578125" style="6" customWidth="1"/>
    <col min="12548" max="12548" width="41.140625" style="6" customWidth="1"/>
    <col min="12549" max="12549" width="9.140625" style="6"/>
    <col min="12550" max="12550" width="9.140625" style="6" bestFit="1" customWidth="1"/>
    <col min="12551" max="12553" width="9.140625" style="6"/>
    <col min="12554" max="12554" width="12.42578125" style="6" bestFit="1" customWidth="1"/>
    <col min="12555" max="12801" width="9.140625" style="6"/>
    <col min="12802" max="12802" width="4.42578125" style="6" bestFit="1" customWidth="1"/>
    <col min="12803" max="12803" width="12.42578125" style="6" customWidth="1"/>
    <col min="12804" max="12804" width="41.140625" style="6" customWidth="1"/>
    <col min="12805" max="12805" width="9.140625" style="6"/>
    <col min="12806" max="12806" width="9.140625" style="6" bestFit="1" customWidth="1"/>
    <col min="12807" max="12809" width="9.140625" style="6"/>
    <col min="12810" max="12810" width="12.42578125" style="6" bestFit="1" customWidth="1"/>
    <col min="12811" max="13057" width="9.140625" style="6"/>
    <col min="13058" max="13058" width="4.42578125" style="6" bestFit="1" customWidth="1"/>
    <col min="13059" max="13059" width="12.42578125" style="6" customWidth="1"/>
    <col min="13060" max="13060" width="41.140625" style="6" customWidth="1"/>
    <col min="13061" max="13061" width="9.140625" style="6"/>
    <col min="13062" max="13062" width="9.140625" style="6" bestFit="1" customWidth="1"/>
    <col min="13063" max="13065" width="9.140625" style="6"/>
    <col min="13066" max="13066" width="12.42578125" style="6" bestFit="1" customWidth="1"/>
    <col min="13067" max="13313" width="9.140625" style="6"/>
    <col min="13314" max="13314" width="4.42578125" style="6" bestFit="1" customWidth="1"/>
    <col min="13315" max="13315" width="12.42578125" style="6" customWidth="1"/>
    <col min="13316" max="13316" width="41.140625" style="6" customWidth="1"/>
    <col min="13317" max="13317" width="9.140625" style="6"/>
    <col min="13318" max="13318" width="9.140625" style="6" bestFit="1" customWidth="1"/>
    <col min="13319" max="13321" width="9.140625" style="6"/>
    <col min="13322" max="13322" width="12.42578125" style="6" bestFit="1" customWidth="1"/>
    <col min="13323" max="13569" width="9.140625" style="6"/>
    <col min="13570" max="13570" width="4.42578125" style="6" bestFit="1" customWidth="1"/>
    <col min="13571" max="13571" width="12.42578125" style="6" customWidth="1"/>
    <col min="13572" max="13572" width="41.140625" style="6" customWidth="1"/>
    <col min="13573" max="13573" width="9.140625" style="6"/>
    <col min="13574" max="13574" width="9.140625" style="6" bestFit="1" customWidth="1"/>
    <col min="13575" max="13577" width="9.140625" style="6"/>
    <col min="13578" max="13578" width="12.42578125" style="6" bestFit="1" customWidth="1"/>
    <col min="13579" max="13825" width="9.140625" style="6"/>
    <col min="13826" max="13826" width="4.42578125" style="6" bestFit="1" customWidth="1"/>
    <col min="13827" max="13827" width="12.42578125" style="6" customWidth="1"/>
    <col min="13828" max="13828" width="41.140625" style="6" customWidth="1"/>
    <col min="13829" max="13829" width="9.140625" style="6"/>
    <col min="13830" max="13830" width="9.140625" style="6" bestFit="1" customWidth="1"/>
    <col min="13831" max="13833" width="9.140625" style="6"/>
    <col min="13834" max="13834" width="12.42578125" style="6" bestFit="1" customWidth="1"/>
    <col min="13835" max="14081" width="9.140625" style="6"/>
    <col min="14082" max="14082" width="4.42578125" style="6" bestFit="1" customWidth="1"/>
    <col min="14083" max="14083" width="12.42578125" style="6" customWidth="1"/>
    <col min="14084" max="14084" width="41.140625" style="6" customWidth="1"/>
    <col min="14085" max="14085" width="9.140625" style="6"/>
    <col min="14086" max="14086" width="9.140625" style="6" bestFit="1" customWidth="1"/>
    <col min="14087" max="14089" width="9.140625" style="6"/>
    <col min="14090" max="14090" width="12.42578125" style="6" bestFit="1" customWidth="1"/>
    <col min="14091" max="14337" width="9.140625" style="6"/>
    <col min="14338" max="14338" width="4.42578125" style="6" bestFit="1" customWidth="1"/>
    <col min="14339" max="14339" width="12.42578125" style="6" customWidth="1"/>
    <col min="14340" max="14340" width="41.140625" style="6" customWidth="1"/>
    <col min="14341" max="14341" width="9.140625" style="6"/>
    <col min="14342" max="14342" width="9.140625" style="6" bestFit="1" customWidth="1"/>
    <col min="14343" max="14345" width="9.140625" style="6"/>
    <col min="14346" max="14346" width="12.42578125" style="6" bestFit="1" customWidth="1"/>
    <col min="14347" max="14593" width="9.140625" style="6"/>
    <col min="14594" max="14594" width="4.42578125" style="6" bestFit="1" customWidth="1"/>
    <col min="14595" max="14595" width="12.42578125" style="6" customWidth="1"/>
    <col min="14596" max="14596" width="41.140625" style="6" customWidth="1"/>
    <col min="14597" max="14597" width="9.140625" style="6"/>
    <col min="14598" max="14598" width="9.140625" style="6" bestFit="1" customWidth="1"/>
    <col min="14599" max="14601" width="9.140625" style="6"/>
    <col min="14602" max="14602" width="12.42578125" style="6" bestFit="1" customWidth="1"/>
    <col min="14603" max="14849" width="9.140625" style="6"/>
    <col min="14850" max="14850" width="4.42578125" style="6" bestFit="1" customWidth="1"/>
    <col min="14851" max="14851" width="12.42578125" style="6" customWidth="1"/>
    <col min="14852" max="14852" width="41.140625" style="6" customWidth="1"/>
    <col min="14853" max="14853" width="9.140625" style="6"/>
    <col min="14854" max="14854" width="9.140625" style="6" bestFit="1" customWidth="1"/>
    <col min="14855" max="14857" width="9.140625" style="6"/>
    <col min="14858" max="14858" width="12.42578125" style="6" bestFit="1" customWidth="1"/>
    <col min="14859" max="15105" width="9.140625" style="6"/>
    <col min="15106" max="15106" width="4.42578125" style="6" bestFit="1" customWidth="1"/>
    <col min="15107" max="15107" width="12.42578125" style="6" customWidth="1"/>
    <col min="15108" max="15108" width="41.140625" style="6" customWidth="1"/>
    <col min="15109" max="15109" width="9.140625" style="6"/>
    <col min="15110" max="15110" width="9.140625" style="6" bestFit="1" customWidth="1"/>
    <col min="15111" max="15113" width="9.140625" style="6"/>
    <col min="15114" max="15114" width="12.42578125" style="6" bestFit="1" customWidth="1"/>
    <col min="15115" max="15361" width="9.140625" style="6"/>
    <col min="15362" max="15362" width="4.42578125" style="6" bestFit="1" customWidth="1"/>
    <col min="15363" max="15363" width="12.42578125" style="6" customWidth="1"/>
    <col min="15364" max="15364" width="41.140625" style="6" customWidth="1"/>
    <col min="15365" max="15365" width="9.140625" style="6"/>
    <col min="15366" max="15366" width="9.140625" style="6" bestFit="1" customWidth="1"/>
    <col min="15367" max="15369" width="9.140625" style="6"/>
    <col min="15370" max="15370" width="12.42578125" style="6" bestFit="1" customWidth="1"/>
    <col min="15371" max="15617" width="9.140625" style="6"/>
    <col min="15618" max="15618" width="4.42578125" style="6" bestFit="1" customWidth="1"/>
    <col min="15619" max="15619" width="12.42578125" style="6" customWidth="1"/>
    <col min="15620" max="15620" width="41.140625" style="6" customWidth="1"/>
    <col min="15621" max="15621" width="9.140625" style="6"/>
    <col min="15622" max="15622" width="9.140625" style="6" bestFit="1" customWidth="1"/>
    <col min="15623" max="15625" width="9.140625" style="6"/>
    <col min="15626" max="15626" width="12.42578125" style="6" bestFit="1" customWidth="1"/>
    <col min="15627" max="15873" width="9.140625" style="6"/>
    <col min="15874" max="15874" width="4.42578125" style="6" bestFit="1" customWidth="1"/>
    <col min="15875" max="15875" width="12.42578125" style="6" customWidth="1"/>
    <col min="15876" max="15876" width="41.140625" style="6" customWidth="1"/>
    <col min="15877" max="15877" width="9.140625" style="6"/>
    <col min="15878" max="15878" width="9.140625" style="6" bestFit="1" customWidth="1"/>
    <col min="15879" max="15881" width="9.140625" style="6"/>
    <col min="15882" max="15882" width="12.42578125" style="6" bestFit="1" customWidth="1"/>
    <col min="15883" max="16129" width="9.140625" style="6"/>
    <col min="16130" max="16130" width="4.42578125" style="6" bestFit="1" customWidth="1"/>
    <col min="16131" max="16131" width="12.42578125" style="6" customWidth="1"/>
    <col min="16132" max="16132" width="41.140625" style="6" customWidth="1"/>
    <col min="16133" max="16133" width="9.140625" style="6"/>
    <col min="16134" max="16134" width="9.140625" style="6" bestFit="1" customWidth="1"/>
    <col min="16135" max="16137" width="9.140625" style="6"/>
    <col min="16138" max="16138" width="12.42578125" style="6" bestFit="1" customWidth="1"/>
    <col min="16139" max="16384" width="9.140625" style="6"/>
  </cols>
  <sheetData>
    <row r="1" spans="1:18" s="5" customFormat="1" ht="32.25" customHeight="1">
      <c r="A1" s="154" t="s">
        <v>79</v>
      </c>
      <c r="B1" s="154"/>
      <c r="C1" s="154"/>
      <c r="D1" s="154"/>
      <c r="E1" s="154"/>
      <c r="F1" s="154"/>
      <c r="N1" s="96"/>
    </row>
    <row r="2" spans="1:18" ht="62.25" customHeight="1">
      <c r="A2" s="155" t="s">
        <v>57</v>
      </c>
      <c r="B2" s="155"/>
      <c r="C2" s="165" t="s">
        <v>120</v>
      </c>
      <c r="D2" s="165"/>
      <c r="E2" s="165"/>
      <c r="F2" s="165"/>
      <c r="N2" s="127"/>
      <c r="O2" s="128"/>
      <c r="P2" s="128"/>
      <c r="Q2" s="128"/>
      <c r="R2" s="128"/>
    </row>
    <row r="3" spans="1:18">
      <c r="A3" s="157" t="s">
        <v>3</v>
      </c>
      <c r="B3" s="11" t="s">
        <v>4</v>
      </c>
      <c r="C3" s="162" t="s">
        <v>5</v>
      </c>
      <c r="D3" s="162"/>
      <c r="E3" s="158" t="s">
        <v>6</v>
      </c>
      <c r="F3" s="158"/>
    </row>
    <row r="4" spans="1:18" ht="22.5">
      <c r="A4" s="157"/>
      <c r="B4" s="12" t="s">
        <v>7</v>
      </c>
      <c r="C4" s="162" t="s">
        <v>8</v>
      </c>
      <c r="D4" s="162"/>
      <c r="E4" s="13" t="s">
        <v>9</v>
      </c>
      <c r="F4" s="88" t="s">
        <v>1</v>
      </c>
      <c r="K4" s="32"/>
    </row>
    <row r="5" spans="1:18">
      <c r="A5" s="14">
        <v>1</v>
      </c>
      <c r="B5" s="14">
        <v>2</v>
      </c>
      <c r="C5" s="163">
        <v>3</v>
      </c>
      <c r="D5" s="163"/>
      <c r="E5" s="15">
        <v>4</v>
      </c>
      <c r="F5" s="89">
        <v>5</v>
      </c>
    </row>
    <row r="6" spans="1:18">
      <c r="A6" s="27"/>
      <c r="B6" s="16" t="s">
        <v>10</v>
      </c>
      <c r="C6" s="159" t="s">
        <v>0</v>
      </c>
      <c r="D6" s="160"/>
      <c r="E6" s="2" t="s">
        <v>11</v>
      </c>
      <c r="F6" s="90" t="s">
        <v>11</v>
      </c>
    </row>
    <row r="7" spans="1:18" s="5" customFormat="1">
      <c r="A7" s="166">
        <v>1</v>
      </c>
      <c r="B7" s="20" t="s">
        <v>12</v>
      </c>
      <c r="C7" s="161" t="s">
        <v>13</v>
      </c>
      <c r="D7" s="161"/>
      <c r="E7" s="35" t="s">
        <v>2</v>
      </c>
      <c r="F7" s="91">
        <v>4.4580000000000002</v>
      </c>
      <c r="N7" s="96"/>
    </row>
    <row r="8" spans="1:18" s="5" customFormat="1" ht="15" customHeight="1">
      <c r="A8" s="166"/>
      <c r="B8" s="156" t="s">
        <v>59</v>
      </c>
      <c r="C8" s="161" t="s">
        <v>58</v>
      </c>
      <c r="D8" s="161"/>
      <c r="E8" s="17" t="s">
        <v>11</v>
      </c>
      <c r="F8" s="91" t="s">
        <v>11</v>
      </c>
      <c r="N8" s="96"/>
    </row>
    <row r="9" spans="1:18">
      <c r="A9" s="166"/>
      <c r="B9" s="156"/>
      <c r="C9" s="164" t="s">
        <v>101</v>
      </c>
      <c r="D9" s="164"/>
      <c r="E9" s="76" t="s">
        <v>15</v>
      </c>
      <c r="F9" s="77">
        <v>0</v>
      </c>
    </row>
    <row r="10" spans="1:18">
      <c r="A10" s="166"/>
      <c r="B10" s="156"/>
      <c r="C10" s="164" t="s">
        <v>61</v>
      </c>
      <c r="D10" s="164"/>
      <c r="E10" s="76" t="s">
        <v>60</v>
      </c>
      <c r="F10" s="77">
        <v>0</v>
      </c>
    </row>
    <row r="11" spans="1:18">
      <c r="A11" s="166"/>
      <c r="B11" s="156"/>
      <c r="C11" s="164" t="s">
        <v>16</v>
      </c>
      <c r="D11" s="164"/>
      <c r="E11" s="76" t="s">
        <v>15</v>
      </c>
      <c r="F11" s="77">
        <v>0</v>
      </c>
    </row>
    <row r="12" spans="1:18">
      <c r="A12" s="166"/>
      <c r="B12" s="168" t="s">
        <v>17</v>
      </c>
      <c r="C12" s="167" t="s">
        <v>18</v>
      </c>
      <c r="D12" s="167"/>
      <c r="E12" s="17" t="s">
        <v>11</v>
      </c>
      <c r="F12" s="91" t="s">
        <v>11</v>
      </c>
    </row>
    <row r="13" spans="1:18">
      <c r="A13" s="166"/>
      <c r="B13" s="168"/>
      <c r="C13" s="56" t="s">
        <v>77</v>
      </c>
      <c r="D13" s="25"/>
      <c r="E13" s="24" t="s">
        <v>14</v>
      </c>
      <c r="F13" s="91">
        <f>F44</f>
        <v>5733.75</v>
      </c>
    </row>
    <row r="14" spans="1:18">
      <c r="A14" s="166"/>
      <c r="B14" s="40"/>
      <c r="C14" s="167" t="s">
        <v>118</v>
      </c>
      <c r="D14" s="167"/>
      <c r="E14" s="17" t="s">
        <v>11</v>
      </c>
      <c r="F14" s="91" t="s">
        <v>11</v>
      </c>
    </row>
    <row r="15" spans="1:18">
      <c r="A15" s="166"/>
      <c r="B15" s="168" t="s">
        <v>19</v>
      </c>
      <c r="C15" s="167" t="s">
        <v>119</v>
      </c>
      <c r="D15" s="167"/>
      <c r="E15" s="62" t="s">
        <v>15</v>
      </c>
      <c r="F15" s="91">
        <v>2</v>
      </c>
    </row>
    <row r="16" spans="1:18">
      <c r="A16" s="166"/>
      <c r="B16" s="168"/>
      <c r="C16" s="25" t="s">
        <v>117</v>
      </c>
      <c r="D16" s="25"/>
      <c r="E16" s="62" t="s">
        <v>14</v>
      </c>
      <c r="F16" s="91">
        <v>45</v>
      </c>
    </row>
    <row r="17" spans="1:21">
      <c r="A17" s="166"/>
      <c r="B17" s="168"/>
      <c r="C17" s="25" t="s">
        <v>110</v>
      </c>
      <c r="D17" s="25"/>
      <c r="E17" s="24" t="s">
        <v>21</v>
      </c>
      <c r="F17" s="91">
        <v>40</v>
      </c>
    </row>
    <row r="18" spans="1:21">
      <c r="A18" s="166"/>
      <c r="B18" s="168"/>
      <c r="C18" s="25" t="s">
        <v>20</v>
      </c>
      <c r="D18" s="25"/>
      <c r="E18" s="24" t="s">
        <v>21</v>
      </c>
      <c r="F18" s="91">
        <f>F87</f>
        <v>168</v>
      </c>
    </row>
    <row r="19" spans="1:21">
      <c r="A19" s="166"/>
      <c r="B19" s="168"/>
      <c r="C19" s="41" t="s">
        <v>22</v>
      </c>
      <c r="D19" s="41"/>
      <c r="E19" s="17" t="s">
        <v>11</v>
      </c>
      <c r="F19" s="91" t="s">
        <v>11</v>
      </c>
    </row>
    <row r="20" spans="1:21">
      <c r="A20" s="166"/>
      <c r="B20" s="168"/>
      <c r="C20" s="25" t="s">
        <v>80</v>
      </c>
      <c r="D20" s="25"/>
      <c r="E20" s="24" t="s">
        <v>15</v>
      </c>
      <c r="F20" s="91">
        <f>F55+F58+F59+F60+F62</f>
        <v>52</v>
      </c>
    </row>
    <row r="21" spans="1:21">
      <c r="A21" s="16"/>
      <c r="B21" s="16" t="s">
        <v>23</v>
      </c>
      <c r="C21" s="122" t="s">
        <v>24</v>
      </c>
      <c r="D21" s="122"/>
      <c r="E21" s="2" t="s">
        <v>11</v>
      </c>
      <c r="F21" s="90" t="s">
        <v>11</v>
      </c>
    </row>
    <row r="22" spans="1:21">
      <c r="A22" s="175">
        <v>2</v>
      </c>
      <c r="B22" s="29"/>
      <c r="C22" s="118" t="s">
        <v>138</v>
      </c>
      <c r="D22" s="37"/>
      <c r="E22" s="38" t="s">
        <v>15</v>
      </c>
      <c r="F22" s="90">
        <v>1</v>
      </c>
    </row>
    <row r="23" spans="1:21" ht="33.75">
      <c r="A23" s="176"/>
      <c r="B23" s="75"/>
      <c r="C23" s="81" t="s">
        <v>111</v>
      </c>
      <c r="D23" s="107"/>
      <c r="E23" s="78" t="s">
        <v>21</v>
      </c>
      <c r="F23" s="108">
        <v>0</v>
      </c>
    </row>
    <row r="24" spans="1:21" ht="22.5">
      <c r="A24" s="176"/>
      <c r="B24" s="75"/>
      <c r="C24" s="81" t="s">
        <v>112</v>
      </c>
      <c r="D24" s="107"/>
      <c r="E24" s="78" t="s">
        <v>21</v>
      </c>
      <c r="F24" s="108">
        <v>0</v>
      </c>
    </row>
    <row r="25" spans="1:21" ht="22.5">
      <c r="A25" s="177"/>
      <c r="B25" s="39"/>
      <c r="C25" s="36" t="s">
        <v>100</v>
      </c>
      <c r="D25" s="36"/>
      <c r="E25" s="38" t="s">
        <v>15</v>
      </c>
      <c r="F25" s="93">
        <f>2+1+1</f>
        <v>4</v>
      </c>
    </row>
    <row r="26" spans="1:21" ht="25.5" customHeight="1">
      <c r="A26" s="16"/>
      <c r="B26" s="16" t="s">
        <v>25</v>
      </c>
      <c r="C26" s="122" t="s">
        <v>62</v>
      </c>
      <c r="D26" s="122"/>
      <c r="E26" s="2" t="s">
        <v>11</v>
      </c>
      <c r="F26" s="90" t="s">
        <v>11</v>
      </c>
      <c r="H26" s="128"/>
      <c r="I26" s="128"/>
      <c r="J26" s="128"/>
      <c r="K26" s="128"/>
      <c r="L26" s="128"/>
      <c r="M26" s="128"/>
      <c r="N26" s="128"/>
      <c r="O26" s="128"/>
      <c r="R26" s="128"/>
      <c r="S26" s="128"/>
      <c r="T26" s="128"/>
      <c r="U26" s="128"/>
    </row>
    <row r="27" spans="1:21" ht="17.25" customHeight="1">
      <c r="A27" s="179">
        <v>3</v>
      </c>
      <c r="B27" s="125" t="s">
        <v>63</v>
      </c>
      <c r="C27" s="126" t="s">
        <v>139</v>
      </c>
      <c r="D27" s="129">
        <f>(5+25)/100</f>
        <v>0.3</v>
      </c>
      <c r="E27" s="78" t="s">
        <v>14</v>
      </c>
      <c r="F27" s="185">
        <v>5689</v>
      </c>
      <c r="K27" s="79"/>
      <c r="N27" s="99"/>
    </row>
    <row r="28" spans="1:21" ht="17.25" customHeight="1">
      <c r="A28" s="179"/>
      <c r="B28" s="125"/>
      <c r="C28" s="126"/>
      <c r="D28" s="129"/>
      <c r="E28" s="78"/>
      <c r="F28" s="94"/>
    </row>
    <row r="29" spans="1:21" ht="22.5">
      <c r="A29" s="179"/>
      <c r="B29" s="39" t="s">
        <v>66</v>
      </c>
      <c r="C29" s="118" t="s">
        <v>134</v>
      </c>
      <c r="D29" s="36"/>
      <c r="E29" s="38" t="s">
        <v>14</v>
      </c>
      <c r="F29" s="109">
        <v>46724</v>
      </c>
    </row>
    <row r="30" spans="1:21">
      <c r="A30" s="16"/>
      <c r="B30" s="16" t="s">
        <v>67</v>
      </c>
      <c r="C30" s="122" t="s">
        <v>68</v>
      </c>
      <c r="D30" s="122"/>
      <c r="E30" s="2" t="s">
        <v>11</v>
      </c>
      <c r="F30" s="93" t="s">
        <v>11</v>
      </c>
      <c r="P30" s="128"/>
      <c r="Q30" s="128"/>
    </row>
    <row r="31" spans="1:21" ht="33.75">
      <c r="A31" s="186">
        <v>4</v>
      </c>
      <c r="B31" s="119" t="s">
        <v>69</v>
      </c>
      <c r="C31" s="120" t="s">
        <v>133</v>
      </c>
      <c r="D31" s="110" t="s">
        <v>130</v>
      </c>
      <c r="E31" s="83" t="s">
        <v>14</v>
      </c>
      <c r="F31" s="185">
        <v>5689</v>
      </c>
      <c r="P31" s="117"/>
      <c r="Q31" s="117"/>
    </row>
    <row r="32" spans="1:21" ht="33.75">
      <c r="A32" s="187"/>
      <c r="B32" s="80" t="s">
        <v>69</v>
      </c>
      <c r="C32" s="120" t="s">
        <v>132</v>
      </c>
      <c r="D32" s="110" t="s">
        <v>131</v>
      </c>
      <c r="E32" s="83" t="s">
        <v>14</v>
      </c>
      <c r="F32" s="185">
        <v>5689</v>
      </c>
    </row>
    <row r="33" spans="1:17" ht="15" customHeight="1">
      <c r="A33" s="16"/>
      <c r="B33" s="16" t="s">
        <v>26</v>
      </c>
      <c r="C33" s="122" t="s">
        <v>84</v>
      </c>
      <c r="D33" s="122"/>
      <c r="E33" s="46" t="s">
        <v>11</v>
      </c>
      <c r="F33" s="95" t="s">
        <v>11</v>
      </c>
      <c r="G33" s="7"/>
      <c r="I33" s="128"/>
      <c r="J33" s="128"/>
      <c r="Q33" s="6">
        <f>6*K4</f>
        <v>0</v>
      </c>
    </row>
    <row r="34" spans="1:17">
      <c r="A34" s="179">
        <v>5</v>
      </c>
      <c r="B34" s="125" t="s">
        <v>27</v>
      </c>
      <c r="C34" s="126" t="s">
        <v>28</v>
      </c>
      <c r="D34" s="126"/>
      <c r="E34" s="139" t="s">
        <v>14</v>
      </c>
      <c r="F34" s="140">
        <v>23362</v>
      </c>
      <c r="G34" s="7"/>
      <c r="Q34" s="6">
        <f>K33-Q33</f>
        <v>0</v>
      </c>
    </row>
    <row r="35" spans="1:17" ht="22.5">
      <c r="A35" s="179"/>
      <c r="B35" s="125"/>
      <c r="C35" s="84" t="s">
        <v>99</v>
      </c>
      <c r="D35" s="111" t="s">
        <v>88</v>
      </c>
      <c r="E35" s="139"/>
      <c r="F35" s="141"/>
      <c r="G35" s="7"/>
    </row>
    <row r="36" spans="1:17">
      <c r="A36" s="179"/>
      <c r="B36" s="125" t="s">
        <v>27</v>
      </c>
      <c r="C36" s="126" t="s">
        <v>123</v>
      </c>
      <c r="D36" s="126"/>
      <c r="E36" s="139" t="s">
        <v>14</v>
      </c>
      <c r="F36" s="142">
        <v>5689</v>
      </c>
    </row>
    <row r="37" spans="1:17">
      <c r="A37" s="179"/>
      <c r="B37" s="125"/>
      <c r="C37" s="112" t="s">
        <v>124</v>
      </c>
      <c r="D37" s="111" t="s">
        <v>125</v>
      </c>
      <c r="E37" s="139"/>
      <c r="F37" s="143"/>
    </row>
    <row r="38" spans="1:17" s="8" customFormat="1" ht="25.5" customHeight="1">
      <c r="A38" s="179"/>
      <c r="B38" s="125" t="s">
        <v>27</v>
      </c>
      <c r="C38" s="126" t="s">
        <v>93</v>
      </c>
      <c r="D38" s="126"/>
      <c r="E38" s="139" t="s">
        <v>14</v>
      </c>
      <c r="F38" s="148">
        <v>23362</v>
      </c>
      <c r="H38" s="138"/>
      <c r="I38" s="138"/>
      <c r="J38" s="138"/>
      <c r="K38" s="138"/>
      <c r="L38" s="138"/>
      <c r="M38" s="138"/>
      <c r="N38" s="138"/>
      <c r="O38" s="138"/>
    </row>
    <row r="39" spans="1:17" s="8" customFormat="1">
      <c r="A39" s="179"/>
      <c r="B39" s="125"/>
      <c r="C39" s="84" t="s">
        <v>78</v>
      </c>
      <c r="D39" s="111" t="s">
        <v>135</v>
      </c>
      <c r="E39" s="139"/>
      <c r="F39" s="149"/>
      <c r="H39" s="74"/>
      <c r="I39" s="74"/>
      <c r="J39" s="74"/>
      <c r="K39" s="74"/>
      <c r="N39" s="98"/>
    </row>
    <row r="40" spans="1:17" s="8" customFormat="1">
      <c r="A40" s="179"/>
      <c r="B40" s="125" t="s">
        <v>29</v>
      </c>
      <c r="C40" s="113" t="s">
        <v>71</v>
      </c>
      <c r="D40" s="81"/>
      <c r="E40" s="139" t="s">
        <v>14</v>
      </c>
      <c r="F40" s="142">
        <v>3291.4</v>
      </c>
      <c r="H40" s="74"/>
      <c r="I40" s="74"/>
      <c r="J40" s="74"/>
      <c r="K40" s="74"/>
      <c r="N40" s="98"/>
    </row>
    <row r="41" spans="1:17" s="8" customFormat="1">
      <c r="A41" s="179"/>
      <c r="B41" s="125"/>
      <c r="C41" s="85" t="s">
        <v>126</v>
      </c>
      <c r="D41" s="82" t="s">
        <v>88</v>
      </c>
      <c r="E41" s="139"/>
      <c r="F41" s="143"/>
      <c r="N41" s="98"/>
    </row>
    <row r="42" spans="1:17" s="8" customFormat="1">
      <c r="A42" s="179"/>
      <c r="B42" s="125" t="s">
        <v>30</v>
      </c>
      <c r="C42" s="86" t="s">
        <v>31</v>
      </c>
      <c r="D42" s="86"/>
      <c r="E42" s="139" t="s">
        <v>14</v>
      </c>
      <c r="F42" s="142">
        <v>0</v>
      </c>
      <c r="I42" s="9"/>
      <c r="N42" s="98"/>
    </row>
    <row r="43" spans="1:17" s="8" customFormat="1" ht="22.5">
      <c r="A43" s="179"/>
      <c r="B43" s="125"/>
      <c r="C43" s="87" t="s">
        <v>121</v>
      </c>
      <c r="D43" s="82" t="s">
        <v>89</v>
      </c>
      <c r="E43" s="139"/>
      <c r="F43" s="143"/>
      <c r="J43" s="19"/>
      <c r="M43" s="19"/>
      <c r="N43" s="98"/>
    </row>
    <row r="44" spans="1:17" s="8" customFormat="1">
      <c r="A44" s="179"/>
      <c r="B44" s="174" t="s">
        <v>32</v>
      </c>
      <c r="C44" s="130" t="s">
        <v>90</v>
      </c>
      <c r="D44" s="130"/>
      <c r="E44" s="150" t="s">
        <v>14</v>
      </c>
      <c r="F44" s="151">
        <v>5733.75</v>
      </c>
      <c r="I44" s="9"/>
      <c r="N44" s="98"/>
    </row>
    <row r="45" spans="1:17" s="8" customFormat="1">
      <c r="A45" s="179"/>
      <c r="B45" s="174"/>
      <c r="C45" s="43" t="s">
        <v>78</v>
      </c>
      <c r="D45" s="44" t="s">
        <v>91</v>
      </c>
      <c r="E45" s="150"/>
      <c r="F45" s="152"/>
      <c r="N45" s="98"/>
    </row>
    <row r="46" spans="1:17" s="8" customFormat="1">
      <c r="A46" s="27"/>
      <c r="B46" s="4" t="s">
        <v>72</v>
      </c>
      <c r="C46" s="184" t="s">
        <v>73</v>
      </c>
      <c r="D46" s="184"/>
      <c r="E46" s="18" t="s">
        <v>11</v>
      </c>
      <c r="F46" s="91" t="s">
        <v>11</v>
      </c>
      <c r="H46" s="153"/>
      <c r="I46" s="153"/>
      <c r="J46" s="153"/>
      <c r="N46" s="98"/>
    </row>
    <row r="47" spans="1:17" s="8" customFormat="1" ht="28.5" customHeight="1">
      <c r="A47" s="183">
        <v>6</v>
      </c>
      <c r="B47" s="21" t="s">
        <v>74</v>
      </c>
      <c r="C47" s="21" t="s">
        <v>85</v>
      </c>
      <c r="D47" s="33"/>
      <c r="E47" s="26" t="s">
        <v>14</v>
      </c>
      <c r="F47" s="114">
        <v>0</v>
      </c>
      <c r="N47" s="98"/>
    </row>
    <row r="48" spans="1:17" s="8" customFormat="1" ht="23.25" customHeight="1">
      <c r="A48" s="183"/>
      <c r="B48" s="123" t="s">
        <v>76</v>
      </c>
      <c r="C48" s="21" t="s">
        <v>81</v>
      </c>
      <c r="D48" s="21"/>
      <c r="E48" s="34" t="s">
        <v>11</v>
      </c>
      <c r="F48" s="91" t="s">
        <v>11</v>
      </c>
      <c r="I48" s="138"/>
      <c r="N48" s="98"/>
    </row>
    <row r="49" spans="1:35">
      <c r="A49" s="183"/>
      <c r="B49" s="124"/>
      <c r="C49" s="3" t="s">
        <v>82</v>
      </c>
      <c r="D49" s="21"/>
      <c r="E49" s="26" t="s">
        <v>21</v>
      </c>
      <c r="F49" s="91">
        <v>4901</v>
      </c>
      <c r="I49" s="138"/>
    </row>
    <row r="50" spans="1:35">
      <c r="A50" s="27"/>
      <c r="B50" s="4" t="s">
        <v>33</v>
      </c>
      <c r="C50" s="184" t="s">
        <v>34</v>
      </c>
      <c r="D50" s="184"/>
      <c r="E50" s="18" t="s">
        <v>11</v>
      </c>
      <c r="F50" s="91" t="s">
        <v>11</v>
      </c>
    </row>
    <row r="51" spans="1:35">
      <c r="A51" s="182">
        <v>7</v>
      </c>
      <c r="B51" s="69" t="s">
        <v>35</v>
      </c>
      <c r="C51" s="70" t="s">
        <v>36</v>
      </c>
      <c r="D51" s="70"/>
      <c r="E51" s="71"/>
      <c r="F51" s="91"/>
    </row>
    <row r="52" spans="1:35">
      <c r="A52" s="182"/>
      <c r="B52" s="72"/>
      <c r="C52" s="23" t="s">
        <v>37</v>
      </c>
      <c r="D52" s="23"/>
      <c r="E52" s="73" t="s">
        <v>14</v>
      </c>
      <c r="F52" s="91">
        <v>715</v>
      </c>
    </row>
    <row r="53" spans="1:35" ht="15" customHeight="1">
      <c r="A53" s="16"/>
      <c r="B53" s="47" t="s">
        <v>38</v>
      </c>
      <c r="C53" s="180" t="s">
        <v>22</v>
      </c>
      <c r="D53" s="180"/>
      <c r="E53" s="1" t="s">
        <v>11</v>
      </c>
      <c r="F53" s="95" t="s">
        <v>11</v>
      </c>
    </row>
    <row r="54" spans="1:35">
      <c r="A54" s="179">
        <v>8</v>
      </c>
      <c r="B54" s="63"/>
      <c r="C54" s="64" t="s">
        <v>39</v>
      </c>
      <c r="D54" s="64"/>
      <c r="E54" s="65" t="s">
        <v>15</v>
      </c>
      <c r="F54" s="95">
        <f>F55+F58+F60+F62+12</f>
        <v>60</v>
      </c>
    </row>
    <row r="55" spans="1:35" ht="20.25" customHeight="1">
      <c r="A55" s="179"/>
      <c r="B55" s="66"/>
      <c r="C55" s="67" t="s">
        <v>40</v>
      </c>
      <c r="D55" s="67"/>
      <c r="E55" s="65" t="s">
        <v>15</v>
      </c>
      <c r="F55" s="109">
        <v>14</v>
      </c>
      <c r="R55" s="23" t="s">
        <v>40</v>
      </c>
      <c r="S55" s="6">
        <v>1</v>
      </c>
      <c r="T55" s="6">
        <v>1</v>
      </c>
      <c r="U55" s="6">
        <v>1</v>
      </c>
      <c r="V55" s="6">
        <v>1</v>
      </c>
      <c r="W55" s="6">
        <v>1</v>
      </c>
      <c r="X55" s="6">
        <v>1</v>
      </c>
      <c r="Y55" s="6">
        <v>1</v>
      </c>
      <c r="Z55" s="6">
        <v>1</v>
      </c>
      <c r="AA55" s="6">
        <v>1</v>
      </c>
      <c r="AB55" s="6">
        <v>1</v>
      </c>
      <c r="AC55" s="6">
        <v>1</v>
      </c>
      <c r="AD55" s="6">
        <v>1</v>
      </c>
      <c r="AE55" s="6">
        <v>1</v>
      </c>
      <c r="AF55" s="6">
        <v>1</v>
      </c>
      <c r="AG55" s="6">
        <v>1</v>
      </c>
      <c r="AH55" s="6">
        <v>1</v>
      </c>
      <c r="AI55" s="6">
        <f>SUM(S55:AH55)</f>
        <v>16</v>
      </c>
    </row>
    <row r="56" spans="1:35" ht="15.75" customHeight="1">
      <c r="A56" s="179"/>
      <c r="B56" s="66"/>
      <c r="C56" s="67" t="s">
        <v>41</v>
      </c>
      <c r="D56" s="67"/>
      <c r="E56" s="65" t="s">
        <v>15</v>
      </c>
      <c r="F56" s="109">
        <v>2</v>
      </c>
      <c r="R56" s="23" t="s">
        <v>41</v>
      </c>
      <c r="AI56" s="6">
        <f t="shared" ref="AI56:AI63" si="0">SUM(S56:AH56)</f>
        <v>0</v>
      </c>
    </row>
    <row r="57" spans="1:35" ht="18.75" customHeight="1">
      <c r="A57" s="179"/>
      <c r="B57" s="66"/>
      <c r="C57" s="67" t="s">
        <v>42</v>
      </c>
      <c r="D57" s="67"/>
      <c r="E57" s="65" t="s">
        <v>15</v>
      </c>
      <c r="F57" s="95">
        <v>0</v>
      </c>
      <c r="N57" s="96"/>
      <c r="P57" s="5"/>
      <c r="Q57" s="5"/>
      <c r="R57" s="23" t="s">
        <v>42</v>
      </c>
      <c r="AI57" s="6">
        <f t="shared" si="0"/>
        <v>0</v>
      </c>
    </row>
    <row r="58" spans="1:35" ht="21" customHeight="1">
      <c r="A58" s="179"/>
      <c r="B58" s="66"/>
      <c r="C58" s="67" t="s">
        <v>43</v>
      </c>
      <c r="D58" s="67"/>
      <c r="E58" s="65" t="s">
        <v>15</v>
      </c>
      <c r="F58" s="95">
        <v>16</v>
      </c>
      <c r="O58" s="5"/>
      <c r="R58" s="23" t="s">
        <v>43</v>
      </c>
      <c r="S58" s="6">
        <v>1</v>
      </c>
      <c r="T58" s="6">
        <v>1</v>
      </c>
      <c r="U58" s="6">
        <v>1</v>
      </c>
      <c r="V58" s="6">
        <v>1</v>
      </c>
      <c r="W58" s="6">
        <v>1</v>
      </c>
      <c r="X58" s="6">
        <v>1</v>
      </c>
      <c r="Y58" s="6">
        <v>1</v>
      </c>
      <c r="Z58" s="6">
        <v>1</v>
      </c>
      <c r="AA58" s="6">
        <v>1</v>
      </c>
      <c r="AB58" s="6">
        <v>1</v>
      </c>
      <c r="AC58" s="6">
        <v>1</v>
      </c>
      <c r="AD58" s="6">
        <v>1</v>
      </c>
      <c r="AE58" s="6">
        <v>1</v>
      </c>
      <c r="AF58" s="6">
        <v>1</v>
      </c>
      <c r="AG58" s="6">
        <v>1</v>
      </c>
      <c r="AH58" s="6">
        <v>1</v>
      </c>
      <c r="AI58" s="6">
        <f t="shared" si="0"/>
        <v>16</v>
      </c>
    </row>
    <row r="59" spans="1:35" ht="21" customHeight="1">
      <c r="A59" s="179"/>
      <c r="B59" s="66"/>
      <c r="C59" s="67" t="s">
        <v>113</v>
      </c>
      <c r="D59" s="67"/>
      <c r="E59" s="68" t="s">
        <v>15</v>
      </c>
      <c r="F59" s="95">
        <v>4</v>
      </c>
      <c r="O59" s="5"/>
      <c r="R59" s="23"/>
      <c r="AI59" s="6">
        <f t="shared" si="0"/>
        <v>0</v>
      </c>
    </row>
    <row r="60" spans="1:35" ht="21.75" customHeight="1">
      <c r="A60" s="179"/>
      <c r="B60" s="66"/>
      <c r="C60" s="67" t="s">
        <v>97</v>
      </c>
      <c r="D60" s="67"/>
      <c r="E60" s="65" t="s">
        <v>15</v>
      </c>
      <c r="F60" s="95">
        <v>13</v>
      </c>
      <c r="R60" s="23" t="s">
        <v>97</v>
      </c>
      <c r="S60" s="6">
        <v>1</v>
      </c>
      <c r="T60" s="6">
        <v>1</v>
      </c>
      <c r="U60" s="6">
        <v>1</v>
      </c>
      <c r="V60" s="6">
        <v>1</v>
      </c>
      <c r="W60" s="6">
        <v>1</v>
      </c>
      <c r="X60" s="6">
        <v>1</v>
      </c>
      <c r="Y60" s="6">
        <v>1</v>
      </c>
      <c r="Z60" s="6">
        <v>1</v>
      </c>
      <c r="AA60" s="6">
        <v>1</v>
      </c>
      <c r="AB60" s="6">
        <v>1</v>
      </c>
      <c r="AC60" s="6">
        <v>1</v>
      </c>
      <c r="AI60" s="6">
        <f t="shared" si="0"/>
        <v>11</v>
      </c>
    </row>
    <row r="61" spans="1:35" ht="18.75" customHeight="1">
      <c r="A61" s="179"/>
      <c r="B61" s="66"/>
      <c r="C61" s="67" t="s">
        <v>44</v>
      </c>
      <c r="D61" s="67"/>
      <c r="E61" s="65" t="s">
        <v>15</v>
      </c>
      <c r="F61" s="95">
        <v>0</v>
      </c>
      <c r="R61" s="23" t="s">
        <v>44</v>
      </c>
      <c r="AI61" s="6">
        <f t="shared" si="0"/>
        <v>0</v>
      </c>
    </row>
    <row r="62" spans="1:35" ht="18.75" customHeight="1">
      <c r="A62" s="179"/>
      <c r="B62" s="66"/>
      <c r="C62" s="67" t="s">
        <v>45</v>
      </c>
      <c r="D62" s="67"/>
      <c r="E62" s="65" t="s">
        <v>15</v>
      </c>
      <c r="F62" s="95">
        <v>5</v>
      </c>
      <c r="R62" s="23" t="s">
        <v>45</v>
      </c>
      <c r="S62" s="6">
        <v>1</v>
      </c>
      <c r="T62" s="6">
        <v>1</v>
      </c>
      <c r="U62" s="6">
        <v>1</v>
      </c>
      <c r="V62" s="6">
        <v>1</v>
      </c>
      <c r="W62" s="6">
        <v>1</v>
      </c>
      <c r="AI62" s="6">
        <f t="shared" si="0"/>
        <v>5</v>
      </c>
    </row>
    <row r="63" spans="1:35" ht="18" customHeight="1">
      <c r="A63" s="179"/>
      <c r="B63" s="63"/>
      <c r="C63" s="64" t="s">
        <v>46</v>
      </c>
      <c r="D63" s="115" t="s">
        <v>136</v>
      </c>
      <c r="E63" s="65"/>
      <c r="F63" s="109">
        <v>4</v>
      </c>
      <c r="R63" s="22" t="s">
        <v>46</v>
      </c>
      <c r="AI63" s="6">
        <f t="shared" si="0"/>
        <v>0</v>
      </c>
    </row>
    <row r="64" spans="1:35">
      <c r="A64" s="16"/>
      <c r="B64" s="47" t="s">
        <v>47</v>
      </c>
      <c r="C64" s="180" t="s">
        <v>48</v>
      </c>
      <c r="D64" s="180"/>
      <c r="E64" s="1" t="s">
        <v>11</v>
      </c>
      <c r="F64" s="95" t="s">
        <v>11</v>
      </c>
    </row>
    <row r="65" spans="1:14" ht="21" customHeight="1">
      <c r="A65" s="48">
        <v>9</v>
      </c>
      <c r="B65" s="49"/>
      <c r="C65" s="50" t="s">
        <v>98</v>
      </c>
      <c r="D65" s="50"/>
      <c r="E65" s="51" t="s">
        <v>21</v>
      </c>
      <c r="F65" s="95">
        <f>60+60+20</f>
        <v>140</v>
      </c>
    </row>
    <row r="66" spans="1:14">
      <c r="A66" s="16"/>
      <c r="B66" s="4"/>
      <c r="C66" s="184" t="s">
        <v>83</v>
      </c>
      <c r="D66" s="184"/>
      <c r="E66" s="18" t="s">
        <v>11</v>
      </c>
      <c r="F66" s="91" t="s">
        <v>11</v>
      </c>
    </row>
    <row r="67" spans="1:14" ht="27" customHeight="1">
      <c r="A67" s="181">
        <v>10</v>
      </c>
      <c r="B67" s="55"/>
      <c r="C67" s="131" t="s">
        <v>102</v>
      </c>
      <c r="D67" s="131"/>
      <c r="E67" s="26"/>
      <c r="F67" s="91"/>
    </row>
    <row r="68" spans="1:14" ht="27" customHeight="1">
      <c r="A68" s="181"/>
      <c r="B68" s="123" t="s">
        <v>52</v>
      </c>
      <c r="C68" s="131" t="s">
        <v>55</v>
      </c>
      <c r="D68" s="131"/>
      <c r="E68" s="144" t="s">
        <v>14</v>
      </c>
      <c r="F68" s="146">
        <v>32</v>
      </c>
    </row>
    <row r="69" spans="1:14" s="8" customFormat="1" ht="29.25" customHeight="1">
      <c r="A69" s="181"/>
      <c r="B69" s="124"/>
      <c r="C69" s="25" t="s">
        <v>56</v>
      </c>
      <c r="D69" s="25"/>
      <c r="E69" s="145"/>
      <c r="F69" s="147"/>
      <c r="I69" s="9"/>
      <c r="N69" s="98"/>
    </row>
    <row r="70" spans="1:14" s="8" customFormat="1" ht="28.5" customHeight="1">
      <c r="A70" s="181"/>
      <c r="B70" s="42"/>
      <c r="C70" s="131" t="s">
        <v>103</v>
      </c>
      <c r="D70" s="131"/>
      <c r="E70" s="26" t="s">
        <v>14</v>
      </c>
      <c r="F70" s="91"/>
      <c r="I70" s="9"/>
      <c r="N70" s="98"/>
    </row>
    <row r="71" spans="1:14" s="8" customFormat="1" ht="24.75" customHeight="1">
      <c r="A71" s="181"/>
      <c r="B71" s="134" t="s">
        <v>127</v>
      </c>
      <c r="C71" s="135" t="s">
        <v>128</v>
      </c>
      <c r="D71" s="135"/>
      <c r="E71" s="173" t="s">
        <v>14</v>
      </c>
      <c r="F71" s="146">
        <v>1055.5</v>
      </c>
      <c r="N71" s="98"/>
    </row>
    <row r="72" spans="1:14" s="8" customFormat="1">
      <c r="A72" s="181"/>
      <c r="B72" s="134"/>
      <c r="C72" s="56" t="s">
        <v>78</v>
      </c>
      <c r="D72" s="57" t="s">
        <v>92</v>
      </c>
      <c r="E72" s="173"/>
      <c r="F72" s="147"/>
      <c r="I72" s="9"/>
      <c r="N72" s="98"/>
    </row>
    <row r="73" spans="1:14" s="8" customFormat="1" ht="24" customHeight="1">
      <c r="A73" s="181"/>
      <c r="B73" s="168" t="s">
        <v>104</v>
      </c>
      <c r="C73" s="41" t="s">
        <v>105</v>
      </c>
      <c r="D73" s="41"/>
      <c r="E73" s="173" t="s">
        <v>14</v>
      </c>
      <c r="F73" s="146">
        <v>1055.5</v>
      </c>
      <c r="J73" s="138"/>
      <c r="K73" s="138"/>
      <c r="L73" s="138"/>
      <c r="M73" s="138"/>
      <c r="N73" s="98"/>
    </row>
    <row r="74" spans="1:14" s="8" customFormat="1">
      <c r="A74" s="181"/>
      <c r="B74" s="168"/>
      <c r="C74" s="56" t="s">
        <v>78</v>
      </c>
      <c r="D74" s="58" t="s">
        <v>96</v>
      </c>
      <c r="E74" s="173"/>
      <c r="F74" s="147"/>
      <c r="N74" s="98"/>
    </row>
    <row r="75" spans="1:14" s="8" customFormat="1">
      <c r="A75" s="181"/>
      <c r="B75" s="20" t="s">
        <v>64</v>
      </c>
      <c r="C75" s="41" t="s">
        <v>65</v>
      </c>
      <c r="D75" s="59" t="s">
        <v>86</v>
      </c>
      <c r="E75" s="52" t="s">
        <v>14</v>
      </c>
      <c r="F75" s="91">
        <v>1055.5</v>
      </c>
      <c r="N75" s="98"/>
    </row>
    <row r="76" spans="1:14" s="8" customFormat="1">
      <c r="A76" s="181"/>
      <c r="B76" s="20" t="s">
        <v>75</v>
      </c>
      <c r="C76" s="41" t="s">
        <v>116</v>
      </c>
      <c r="D76" s="41"/>
      <c r="E76" s="59" t="s">
        <v>21</v>
      </c>
      <c r="F76" s="114">
        <v>297</v>
      </c>
      <c r="N76" s="98"/>
    </row>
    <row r="77" spans="1:14" s="8" customFormat="1">
      <c r="A77" s="181"/>
      <c r="B77" s="20" t="s">
        <v>75</v>
      </c>
      <c r="C77" s="121" t="s">
        <v>137</v>
      </c>
      <c r="D77" s="41"/>
      <c r="E77" s="59" t="s">
        <v>21</v>
      </c>
      <c r="F77" s="114">
        <v>25</v>
      </c>
      <c r="N77" s="98"/>
    </row>
    <row r="78" spans="1:14" s="8" customFormat="1">
      <c r="A78" s="181"/>
      <c r="B78" s="60"/>
      <c r="C78" s="116" t="s">
        <v>129</v>
      </c>
      <c r="D78" s="101"/>
      <c r="E78" s="100"/>
      <c r="F78" s="92"/>
      <c r="N78" s="98"/>
    </row>
    <row r="79" spans="1:14" s="8" customFormat="1">
      <c r="A79" s="181"/>
      <c r="B79" s="136"/>
      <c r="C79" s="135" t="s">
        <v>128</v>
      </c>
      <c r="D79" s="135"/>
      <c r="E79" s="169" t="s">
        <v>14</v>
      </c>
      <c r="F79" s="171">
        <v>150</v>
      </c>
      <c r="N79" s="98"/>
    </row>
    <row r="80" spans="1:14" s="8" customFormat="1">
      <c r="A80" s="181"/>
      <c r="B80" s="137"/>
      <c r="C80" s="102" t="s">
        <v>78</v>
      </c>
      <c r="D80" s="103" t="s">
        <v>92</v>
      </c>
      <c r="E80" s="170"/>
      <c r="F80" s="172"/>
      <c r="N80" s="98"/>
    </row>
    <row r="81" spans="1:14" s="8" customFormat="1" ht="22.5">
      <c r="A81" s="181"/>
      <c r="B81" s="137"/>
      <c r="C81" s="33" t="s">
        <v>105</v>
      </c>
      <c r="D81" s="33"/>
      <c r="E81" s="169" t="s">
        <v>14</v>
      </c>
      <c r="F81" s="171">
        <v>150</v>
      </c>
      <c r="N81" s="98"/>
    </row>
    <row r="82" spans="1:14" s="8" customFormat="1">
      <c r="A82" s="181"/>
      <c r="B82" s="137"/>
      <c r="C82" s="102" t="s">
        <v>78</v>
      </c>
      <c r="D82" s="104" t="s">
        <v>96</v>
      </c>
      <c r="E82" s="170"/>
      <c r="F82" s="172"/>
      <c r="N82" s="98"/>
    </row>
    <row r="83" spans="1:14" s="8" customFormat="1">
      <c r="A83" s="181"/>
      <c r="B83" s="137"/>
      <c r="C83" s="33" t="s">
        <v>65</v>
      </c>
      <c r="D83" s="105" t="s">
        <v>86</v>
      </c>
      <c r="E83" s="106" t="s">
        <v>14</v>
      </c>
      <c r="F83" s="114">
        <v>150</v>
      </c>
      <c r="N83" s="98"/>
    </row>
    <row r="84" spans="1:14" s="8" customFormat="1">
      <c r="A84" s="181"/>
      <c r="B84" s="137"/>
      <c r="C84" s="33" t="s">
        <v>122</v>
      </c>
      <c r="D84" s="33"/>
      <c r="E84" s="105" t="s">
        <v>21</v>
      </c>
      <c r="F84" s="114">
        <v>0</v>
      </c>
      <c r="N84" s="98"/>
    </row>
    <row r="85" spans="1:14" s="8" customFormat="1">
      <c r="A85" s="16"/>
      <c r="B85" s="16"/>
      <c r="C85" s="122" t="s">
        <v>53</v>
      </c>
      <c r="D85" s="122"/>
      <c r="E85" s="46" t="s">
        <v>11</v>
      </c>
      <c r="F85" s="90" t="s">
        <v>11</v>
      </c>
      <c r="N85" s="98"/>
    </row>
    <row r="86" spans="1:14" s="8" customFormat="1">
      <c r="A86" s="175">
        <v>11</v>
      </c>
      <c r="B86" s="132" t="s">
        <v>50</v>
      </c>
      <c r="C86" s="130" t="s">
        <v>51</v>
      </c>
      <c r="D86" s="130"/>
      <c r="E86" s="51"/>
      <c r="F86" s="53"/>
      <c r="N86" s="98"/>
    </row>
    <row r="87" spans="1:14" s="8" customFormat="1" ht="38.25" customHeight="1">
      <c r="A87" s="176"/>
      <c r="B87" s="133"/>
      <c r="C87" s="54" t="s">
        <v>114</v>
      </c>
      <c r="D87" s="54"/>
      <c r="E87" s="45" t="s">
        <v>21</v>
      </c>
      <c r="F87" s="95">
        <f>1148-980</f>
        <v>168</v>
      </c>
      <c r="I87" s="138"/>
      <c r="J87" s="138"/>
      <c r="K87" s="138"/>
      <c r="L87" s="138"/>
      <c r="M87" s="138"/>
      <c r="N87" s="138"/>
    </row>
    <row r="88" spans="1:14" s="8" customFormat="1">
      <c r="A88" s="176"/>
      <c r="B88" s="132" t="s">
        <v>50</v>
      </c>
      <c r="C88" s="130" t="s">
        <v>51</v>
      </c>
      <c r="D88" s="130"/>
      <c r="E88" s="51"/>
      <c r="F88" s="53"/>
      <c r="N88" s="98"/>
    </row>
    <row r="89" spans="1:14" s="8" customFormat="1" ht="22.5">
      <c r="A89" s="176"/>
      <c r="B89" s="133"/>
      <c r="C89" s="54" t="s">
        <v>115</v>
      </c>
      <c r="D89" s="54"/>
      <c r="E89" s="45" t="s">
        <v>21</v>
      </c>
      <c r="F89" s="95">
        <v>228</v>
      </c>
      <c r="I89" s="9"/>
      <c r="N89" s="98"/>
    </row>
    <row r="90" spans="1:14" s="8" customFormat="1">
      <c r="A90" s="176"/>
      <c r="B90" s="132" t="s">
        <v>52</v>
      </c>
      <c r="C90" s="130" t="s">
        <v>53</v>
      </c>
      <c r="D90" s="130"/>
      <c r="E90" s="51"/>
      <c r="F90" s="53"/>
      <c r="I90" s="9"/>
      <c r="N90" s="98"/>
    </row>
    <row r="91" spans="1:14" s="8" customFormat="1" ht="22.5">
      <c r="A91" s="176"/>
      <c r="B91" s="178"/>
      <c r="C91" s="54" t="s">
        <v>106</v>
      </c>
      <c r="D91" s="54"/>
      <c r="E91" s="45" t="s">
        <v>21</v>
      </c>
      <c r="F91" s="95">
        <v>423</v>
      </c>
      <c r="I91" s="9"/>
      <c r="N91" s="98"/>
    </row>
    <row r="92" spans="1:14" ht="22.5">
      <c r="A92" s="177"/>
      <c r="B92" s="133"/>
      <c r="C92" s="54" t="s">
        <v>54</v>
      </c>
      <c r="D92" s="54"/>
      <c r="E92" s="45" t="s">
        <v>21</v>
      </c>
      <c r="F92" s="95">
        <f>228+57</f>
        <v>285</v>
      </c>
      <c r="I92" s="128"/>
      <c r="J92" s="128"/>
      <c r="K92" s="128"/>
      <c r="L92" s="128"/>
      <c r="M92" s="128"/>
      <c r="N92" s="128"/>
    </row>
    <row r="93" spans="1:14">
      <c r="A93" s="16"/>
      <c r="B93" s="16"/>
      <c r="C93" s="122" t="s">
        <v>109</v>
      </c>
      <c r="D93" s="122"/>
      <c r="E93" s="46" t="s">
        <v>11</v>
      </c>
      <c r="F93" s="90" t="s">
        <v>11</v>
      </c>
    </row>
    <row r="94" spans="1:14" ht="27" customHeight="1">
      <c r="A94" s="179">
        <v>12</v>
      </c>
      <c r="B94" s="39" t="s">
        <v>52</v>
      </c>
      <c r="C94" s="130" t="s">
        <v>55</v>
      </c>
      <c r="D94" s="130"/>
      <c r="E94" s="51"/>
      <c r="F94" s="53"/>
    </row>
    <row r="95" spans="1:14" ht="22.5">
      <c r="A95" s="179"/>
      <c r="B95" s="61"/>
      <c r="C95" s="54" t="s">
        <v>56</v>
      </c>
      <c r="D95" s="54"/>
      <c r="E95" s="51" t="s">
        <v>14</v>
      </c>
      <c r="F95" s="95">
        <f>112*2</f>
        <v>224</v>
      </c>
    </row>
    <row r="96" spans="1:14">
      <c r="A96" s="179"/>
      <c r="B96" s="39" t="s">
        <v>94</v>
      </c>
      <c r="C96" s="36" t="s">
        <v>95</v>
      </c>
      <c r="D96" s="44" t="s">
        <v>87</v>
      </c>
      <c r="E96" s="45" t="s">
        <v>14</v>
      </c>
      <c r="F96" s="95">
        <f>F95</f>
        <v>224</v>
      </c>
    </row>
    <row r="97" spans="1:15" ht="22.5">
      <c r="A97" s="179"/>
      <c r="B97" s="39" t="s">
        <v>69</v>
      </c>
      <c r="C97" s="36" t="s">
        <v>70</v>
      </c>
      <c r="D97" s="44" t="s">
        <v>87</v>
      </c>
      <c r="E97" s="45" t="s">
        <v>14</v>
      </c>
      <c r="F97" s="95">
        <f>F95</f>
        <v>224</v>
      </c>
    </row>
    <row r="98" spans="1:15">
      <c r="A98" s="179"/>
      <c r="B98" s="39" t="s">
        <v>64</v>
      </c>
      <c r="C98" s="36" t="s">
        <v>65</v>
      </c>
      <c r="D98" s="44" t="s">
        <v>107</v>
      </c>
      <c r="E98" s="45" t="s">
        <v>14</v>
      </c>
      <c r="F98" s="95">
        <f>112*2</f>
        <v>224</v>
      </c>
    </row>
    <row r="99" spans="1:15">
      <c r="A99" s="179"/>
      <c r="B99" s="132" t="s">
        <v>50</v>
      </c>
      <c r="C99" s="130" t="s">
        <v>51</v>
      </c>
      <c r="D99" s="130"/>
      <c r="E99" s="51"/>
      <c r="F99" s="53"/>
    </row>
    <row r="100" spans="1:15" ht="22.5">
      <c r="A100" s="179"/>
      <c r="B100" s="133"/>
      <c r="C100" s="54" t="s">
        <v>108</v>
      </c>
      <c r="D100" s="54"/>
      <c r="E100" s="45" t="s">
        <v>21</v>
      </c>
      <c r="F100" s="95">
        <f>59*2</f>
        <v>118</v>
      </c>
    </row>
    <row r="101" spans="1:15">
      <c r="A101" s="30"/>
    </row>
    <row r="102" spans="1:15">
      <c r="A102" s="28" t="s">
        <v>49</v>
      </c>
    </row>
    <row r="103" spans="1:15" ht="24" customHeight="1">
      <c r="A103" s="30"/>
      <c r="I103" s="128"/>
      <c r="J103" s="128"/>
      <c r="K103" s="128"/>
      <c r="L103" s="128"/>
      <c r="M103" s="128"/>
      <c r="N103" s="128"/>
      <c r="O103" s="128"/>
    </row>
    <row r="104" spans="1:15">
      <c r="A104" s="30"/>
    </row>
    <row r="105" spans="1:15">
      <c r="A105" s="30"/>
    </row>
    <row r="106" spans="1:15">
      <c r="A106" s="30"/>
    </row>
    <row r="107" spans="1:15">
      <c r="A107" s="30"/>
      <c r="J107" s="10"/>
    </row>
    <row r="108" spans="1:15">
      <c r="A108" s="30"/>
    </row>
    <row r="109" spans="1:15">
      <c r="A109" s="30"/>
    </row>
    <row r="110" spans="1:15">
      <c r="A110" s="30"/>
    </row>
  </sheetData>
  <mergeCells count="113">
    <mergeCell ref="A31:A32"/>
    <mergeCell ref="A86:A92"/>
    <mergeCell ref="B90:B92"/>
    <mergeCell ref="I87:N87"/>
    <mergeCell ref="I92:N92"/>
    <mergeCell ref="C14:D14"/>
    <mergeCell ref="A22:A25"/>
    <mergeCell ref="A34:A45"/>
    <mergeCell ref="A27:A29"/>
    <mergeCell ref="A94:A100"/>
    <mergeCell ref="E71:E72"/>
    <mergeCell ref="F71:F72"/>
    <mergeCell ref="B73:B74"/>
    <mergeCell ref="C53:D53"/>
    <mergeCell ref="C64:D64"/>
    <mergeCell ref="B68:B69"/>
    <mergeCell ref="A67:A84"/>
    <mergeCell ref="A54:A63"/>
    <mergeCell ref="A51:A52"/>
    <mergeCell ref="A47:A49"/>
    <mergeCell ref="C44:D44"/>
    <mergeCell ref="C46:D46"/>
    <mergeCell ref="C50:D50"/>
    <mergeCell ref="C66:D66"/>
    <mergeCell ref="C21:D21"/>
    <mergeCell ref="C15:D15"/>
    <mergeCell ref="C12:D12"/>
    <mergeCell ref="B12:B13"/>
    <mergeCell ref="B15:B20"/>
    <mergeCell ref="I103:K103"/>
    <mergeCell ref="L103:O103"/>
    <mergeCell ref="J73:M73"/>
    <mergeCell ref="C94:D94"/>
    <mergeCell ref="C93:D93"/>
    <mergeCell ref="C79:D79"/>
    <mergeCell ref="E79:E80"/>
    <mergeCell ref="F79:F80"/>
    <mergeCell ref="E81:E82"/>
    <mergeCell ref="F81:F82"/>
    <mergeCell ref="E73:E74"/>
    <mergeCell ref="F73:F74"/>
    <mergeCell ref="C85:D85"/>
    <mergeCell ref="B34:B35"/>
    <mergeCell ref="B38:B39"/>
    <mergeCell ref="B40:B41"/>
    <mergeCell ref="B42:B43"/>
    <mergeCell ref="B27:B28"/>
    <mergeCell ref="C34:D34"/>
    <mergeCell ref="B44:B45"/>
    <mergeCell ref="T26:U26"/>
    <mergeCell ref="H46:J46"/>
    <mergeCell ref="L38:O38"/>
    <mergeCell ref="J26:M26"/>
    <mergeCell ref="N26:O26"/>
    <mergeCell ref="P30:Q30"/>
    <mergeCell ref="H26:I26"/>
    <mergeCell ref="R26:S26"/>
    <mergeCell ref="A1:F1"/>
    <mergeCell ref="A2:B2"/>
    <mergeCell ref="B8:B11"/>
    <mergeCell ref="A3:A4"/>
    <mergeCell ref="E3:F3"/>
    <mergeCell ref="C6:D6"/>
    <mergeCell ref="C7:D7"/>
    <mergeCell ref="C8:D8"/>
    <mergeCell ref="C3:D3"/>
    <mergeCell ref="C4:D4"/>
    <mergeCell ref="C5:D5"/>
    <mergeCell ref="C11:D11"/>
    <mergeCell ref="C10:D10"/>
    <mergeCell ref="C9:D9"/>
    <mergeCell ref="C2:F2"/>
    <mergeCell ref="A7:A20"/>
    <mergeCell ref="F36:F37"/>
    <mergeCell ref="B99:B100"/>
    <mergeCell ref="C99:D99"/>
    <mergeCell ref="C70:D70"/>
    <mergeCell ref="C90:D90"/>
    <mergeCell ref="E68:E69"/>
    <mergeCell ref="F68:F69"/>
    <mergeCell ref="E38:E39"/>
    <mergeCell ref="F38:F39"/>
    <mergeCell ref="E44:E45"/>
    <mergeCell ref="F44:F45"/>
    <mergeCell ref="E42:E43"/>
    <mergeCell ref="E40:E41"/>
    <mergeCell ref="F40:F41"/>
    <mergeCell ref="F42:F43"/>
    <mergeCell ref="C38:D38"/>
    <mergeCell ref="C26:D26"/>
    <mergeCell ref="B48:B49"/>
    <mergeCell ref="B36:B37"/>
    <mergeCell ref="C36:D36"/>
    <mergeCell ref="N2:R2"/>
    <mergeCell ref="C27:C28"/>
    <mergeCell ref="D27:D28"/>
    <mergeCell ref="C88:D88"/>
    <mergeCell ref="C68:D68"/>
    <mergeCell ref="B88:B89"/>
    <mergeCell ref="C67:D67"/>
    <mergeCell ref="C33:D33"/>
    <mergeCell ref="C30:D30"/>
    <mergeCell ref="B71:B72"/>
    <mergeCell ref="C71:D71"/>
    <mergeCell ref="B79:B84"/>
    <mergeCell ref="B86:B87"/>
    <mergeCell ref="C86:D86"/>
    <mergeCell ref="I48:I49"/>
    <mergeCell ref="E34:E35"/>
    <mergeCell ref="F34:F35"/>
    <mergeCell ref="I33:J33"/>
    <mergeCell ref="H38:K38"/>
    <mergeCell ref="E36:E37"/>
  </mergeCells>
  <pageMargins left="0.70866141732283472" right="0.70866141732283472" top="0.74803149606299213" bottom="0.74803149606299213" header="0.31496062992125984" footer="0.31496062992125984"/>
  <pageSetup paperSize="9" scale="86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32" sqref="P3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przedmiar</vt:lpstr>
      <vt:lpstr>Arkusz4</vt:lpstr>
      <vt:lpstr>przedmiar!Obszar_wydruku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ZDW</dc:creator>
  <cp:lastModifiedBy>Sebastian</cp:lastModifiedBy>
  <cp:lastPrinted>2018-08-03T12:23:58Z</cp:lastPrinted>
  <dcterms:created xsi:type="dcterms:W3CDTF">2016-09-05T05:12:44Z</dcterms:created>
  <dcterms:modified xsi:type="dcterms:W3CDTF">2018-08-03T12:44:40Z</dcterms:modified>
</cp:coreProperties>
</file>