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wo\Documents\ZADANIA\Browina roboty budowlane\"/>
    </mc:Choice>
  </mc:AlternateContent>
  <bookViews>
    <workbookView xWindow="0" yWindow="0" windowWidth="21600" windowHeight="9795" activeTab="2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B14" i="2" l="1"/>
  <c r="B5" i="2"/>
  <c r="C2" i="2"/>
  <c r="C3" i="2"/>
  <c r="E3" i="2" s="1"/>
  <c r="C8" i="2"/>
  <c r="E8" i="2" s="1"/>
  <c r="C9" i="2"/>
  <c r="E9" i="2" s="1"/>
  <c r="C10" i="2"/>
  <c r="C11" i="2"/>
  <c r="E11" i="2" s="1"/>
  <c r="C12" i="2"/>
  <c r="E12" i="2" s="1"/>
  <c r="C13" i="2"/>
  <c r="E13" i="2" s="1"/>
  <c r="E10" i="2"/>
  <c r="B2" i="1"/>
  <c r="E14" i="2" l="1"/>
  <c r="C14" i="2"/>
  <c r="C4" i="2"/>
  <c r="C5" i="2" s="1"/>
  <c r="E2" i="2"/>
  <c r="E18" i="1"/>
  <c r="E26" i="1"/>
  <c r="D16" i="1"/>
  <c r="B17" i="1"/>
  <c r="B18" i="1" s="1"/>
  <c r="B16" i="1"/>
  <c r="D17" i="1" l="1"/>
  <c r="D18" i="1" s="1"/>
  <c r="E4" i="2"/>
  <c r="E5" i="2" s="1"/>
  <c r="D26" i="1"/>
  <c r="E28" i="1"/>
  <c r="D28" i="1" s="1"/>
  <c r="D2" i="1" l="1"/>
  <c r="B3" i="1"/>
  <c r="D3" i="1" s="1"/>
  <c r="B4" i="1"/>
  <c r="B5" i="1"/>
  <c r="B6" i="1"/>
  <c r="B7" i="1"/>
  <c r="D7" i="1" s="1"/>
  <c r="B8" i="1"/>
  <c r="B9" i="1"/>
  <c r="B10" i="1"/>
  <c r="E11" i="1"/>
  <c r="E20" i="1" s="1"/>
  <c r="D6" i="1"/>
  <c r="D5" i="1"/>
  <c r="D9" i="1"/>
  <c r="D4" i="1"/>
  <c r="D8" i="1"/>
  <c r="D10" i="1"/>
  <c r="B11" i="1" l="1"/>
  <c r="B20" i="1" s="1"/>
  <c r="D11" i="1"/>
  <c r="D20" i="1" s="1"/>
</calcChain>
</file>

<file path=xl/sharedStrings.xml><?xml version="1.0" encoding="utf-8"?>
<sst xmlns="http://schemas.openxmlformats.org/spreadsheetml/2006/main" count="77" uniqueCount="48">
  <si>
    <t xml:space="preserve">Budynek 56 Tarasowiec </t>
  </si>
  <si>
    <t xml:space="preserve">Roboty geologiczne </t>
  </si>
  <si>
    <t xml:space="preserve">Roboty elektryczne przyłącze kablowe </t>
  </si>
  <si>
    <t xml:space="preserve">Technologia kotłowni roboty budowlane i sanitarne </t>
  </si>
  <si>
    <t xml:space="preserve">Urządzenie terenów zielonych </t>
  </si>
  <si>
    <t xml:space="preserve">Roboty elektryczne wewnętrzne </t>
  </si>
  <si>
    <t xml:space="preserve">Instalacja fotowoltaniczna </t>
  </si>
  <si>
    <t xml:space="preserve">Docieplenie budynku </t>
  </si>
  <si>
    <t xml:space="preserve">Konstrukcje wsporne </t>
  </si>
  <si>
    <t xml:space="preserve">Oprawy led </t>
  </si>
  <si>
    <t xml:space="preserve">Cena netto </t>
  </si>
  <si>
    <t>Kwota VAT</t>
  </si>
  <si>
    <t>VAT</t>
  </si>
  <si>
    <t>Kwota brutto</t>
  </si>
  <si>
    <t xml:space="preserve">Suma </t>
  </si>
  <si>
    <t>Roboty termomodernizacyjne</t>
  </si>
  <si>
    <t>Kwota Brutto</t>
  </si>
  <si>
    <t>Kwota Netto</t>
  </si>
  <si>
    <t>Roboty budowlane z VAT8%</t>
  </si>
  <si>
    <t>Roboty budowlane z VAT 23%</t>
  </si>
  <si>
    <t>Budynek 60</t>
  </si>
  <si>
    <t>Suma  2 tabel</t>
  </si>
  <si>
    <t>projekt I</t>
  </si>
  <si>
    <t>projekt II</t>
  </si>
  <si>
    <t>Cena netto</t>
  </si>
  <si>
    <t xml:space="preserve">Brutto </t>
  </si>
  <si>
    <t xml:space="preserve">Netto </t>
  </si>
  <si>
    <t>Vat</t>
  </si>
  <si>
    <t xml:space="preserve">Kwota Vat </t>
  </si>
  <si>
    <t>Budynek 56Tarasowiec</t>
  </si>
  <si>
    <t>Roboty elektryczne</t>
  </si>
  <si>
    <t>Urządzenie terenów zielonych</t>
  </si>
  <si>
    <t xml:space="preserve">Instalacja fotowoltaiczna </t>
  </si>
  <si>
    <t xml:space="preserve">Na ściane docieplenie budynku </t>
  </si>
  <si>
    <t>Konstrukcje wsporcze</t>
  </si>
  <si>
    <t>Oprawy led</t>
  </si>
  <si>
    <t>Suma</t>
  </si>
  <si>
    <t xml:space="preserve">Wentylacja mechaniczna </t>
  </si>
  <si>
    <t>"Budowa łącznika pomiędzy budynkami nr 56 i 60 ( częśćI ), przebudowa zaplecza żywieniowego ( kuchnia wraz zapleczem budynek 56 ( część II) oraz wejścia do budynku nr 56 ( tzw. Tarasowiec) ( część III), przebudowa I piętra budynku nr 60wraz z termomodernizacją całego budynku ( część IV) dla Domu Pomocy Społecznej w Browinie gm. Chełmża"</t>
  </si>
  <si>
    <t>Zadanie nr 3</t>
  </si>
  <si>
    <t>Zadanie nr 1</t>
  </si>
  <si>
    <t xml:space="preserve">Instalacje </t>
  </si>
  <si>
    <t xml:space="preserve">Dostawa sprzętu kuchennego + montaż lub wstawienie </t>
  </si>
  <si>
    <t>Zadanie nr 2</t>
  </si>
  <si>
    <t xml:space="preserve">Na ścianie docieplenie budynku </t>
  </si>
  <si>
    <t>Roboty termomodernizacyjne( ocieplenie budynku instalacja fotowoltaniczna montaż energooszczędnego oświetlenia LED</t>
  </si>
  <si>
    <t xml:space="preserve">(Przebudowa systemu ogrzewania, instalacjia fotowoltaniczna) </t>
  </si>
  <si>
    <t>Budowa łącznika między budynkami nr 56 i 60 ( część I), przebudowa I piętra budynku nr 60 (część IV)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</si>
</sst>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</numFmts>
  <fonts count="13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2"/>
      <color theme="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0"/>
      <name val="Czcionka tekstu podstawowego"/>
      <family val="2"/>
      <charset val="238"/>
    </font>
    <font>
      <i/>
      <sz val="12"/>
      <color theme="1"/>
      <name val="Times New Roman"/>
      <family val="1"/>
      <charset val="238"/>
    </font>
    <font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family val="2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0" applyFont="1"/>
    <xf numFmtId="0" fontId="2" fillId="0" borderId="0" xfId="0" applyFont="1" applyBorder="1"/>
    <xf numFmtId="0" fontId="5" fillId="3" borderId="17" xfId="0" applyFont="1" applyFill="1" applyBorder="1"/>
    <xf numFmtId="164" fontId="5" fillId="3" borderId="18" xfId="0" applyNumberFormat="1" applyFont="1" applyFill="1" applyBorder="1"/>
    <xf numFmtId="9" fontId="5" fillId="3" borderId="18" xfId="2" applyFont="1" applyFill="1" applyBorder="1"/>
    <xf numFmtId="164" fontId="5" fillId="3" borderId="19" xfId="0" applyNumberFormat="1" applyFont="1" applyFill="1" applyBorder="1"/>
    <xf numFmtId="0" fontId="2" fillId="0" borderId="0" xfId="0" applyFont="1"/>
    <xf numFmtId="0" fontId="2" fillId="2" borderId="13" xfId="0" applyFont="1" applyFill="1" applyBorder="1" applyAlignment="1">
      <alignment wrapText="1"/>
    </xf>
    <xf numFmtId="9" fontId="2" fillId="4" borderId="1" xfId="2" applyFont="1" applyFill="1" applyBorder="1"/>
    <xf numFmtId="44" fontId="2" fillId="4" borderId="1" xfId="0" applyNumberFormat="1" applyFont="1" applyFill="1" applyBorder="1"/>
    <xf numFmtId="44" fontId="3" fillId="2" borderId="14" xfId="0" applyNumberFormat="1" applyFont="1" applyFill="1" applyBorder="1"/>
    <xf numFmtId="0" fontId="2" fillId="4" borderId="13" xfId="0" applyFont="1" applyFill="1" applyBorder="1" applyAlignment="1">
      <alignment wrapText="1"/>
    </xf>
    <xf numFmtId="164" fontId="2" fillId="4" borderId="1" xfId="0" applyNumberFormat="1" applyFont="1" applyFill="1" applyBorder="1"/>
    <xf numFmtId="164" fontId="3" fillId="4" borderId="14" xfId="1" applyNumberFormat="1" applyFont="1" applyFill="1" applyBorder="1"/>
    <xf numFmtId="0" fontId="2" fillId="6" borderId="13" xfId="0" applyFont="1" applyFill="1" applyBorder="1" applyAlignment="1">
      <alignment wrapText="1"/>
    </xf>
    <xf numFmtId="164" fontId="2" fillId="6" borderId="1" xfId="0" applyNumberFormat="1" applyFont="1" applyFill="1" applyBorder="1"/>
    <xf numFmtId="9" fontId="2" fillId="6" borderId="1" xfId="2" applyFont="1" applyFill="1" applyBorder="1"/>
    <xf numFmtId="164" fontId="3" fillId="6" borderId="14" xfId="1" applyNumberFormat="1" applyFont="1" applyFill="1" applyBorder="1"/>
    <xf numFmtId="44" fontId="2" fillId="0" borderId="0" xfId="0" applyNumberFormat="1" applyFont="1" applyBorder="1"/>
    <xf numFmtId="164" fontId="4" fillId="0" borderId="0" xfId="0" applyNumberFormat="1" applyFont="1"/>
    <xf numFmtId="0" fontId="3" fillId="4" borderId="0" xfId="0" applyFont="1" applyFill="1"/>
    <xf numFmtId="0" fontId="3" fillId="5" borderId="0" xfId="0" applyFont="1" applyFill="1"/>
    <xf numFmtId="0" fontId="6" fillId="3" borderId="2" xfId="0" applyFont="1" applyFill="1" applyBorder="1"/>
    <xf numFmtId="0" fontId="6" fillId="3" borderId="3" xfId="0" applyFont="1" applyFill="1" applyBorder="1"/>
    <xf numFmtId="0" fontId="6" fillId="3" borderId="4" xfId="0" applyFont="1" applyFill="1" applyBorder="1"/>
    <xf numFmtId="0" fontId="6" fillId="3" borderId="5" xfId="0" applyFont="1" applyFill="1" applyBorder="1"/>
    <xf numFmtId="0" fontId="4" fillId="0" borderId="6" xfId="0" applyFont="1" applyBorder="1" applyAlignment="1">
      <alignment wrapText="1"/>
    </xf>
    <xf numFmtId="164" fontId="3" fillId="0" borderId="7" xfId="0" applyNumberFormat="1" applyFont="1" applyBorder="1"/>
    <xf numFmtId="9" fontId="3" fillId="0" borderId="8" xfId="0" applyNumberFormat="1" applyFont="1" applyBorder="1"/>
    <xf numFmtId="44" fontId="3" fillId="0" borderId="9" xfId="1" applyFont="1" applyBorder="1"/>
    <xf numFmtId="164" fontId="3" fillId="0" borderId="9" xfId="0" applyNumberFormat="1" applyFont="1" applyBorder="1"/>
    <xf numFmtId="0" fontId="4" fillId="0" borderId="10" xfId="0" applyFont="1" applyBorder="1"/>
    <xf numFmtId="44" fontId="3" fillId="0" borderId="0" xfId="0" applyNumberFormat="1" applyFont="1" applyBorder="1" applyAlignment="1">
      <alignment wrapText="1"/>
    </xf>
    <xf numFmtId="0" fontId="3" fillId="0" borderId="0" xfId="0" applyFont="1" applyBorder="1"/>
    <xf numFmtId="164" fontId="3" fillId="0" borderId="11" xfId="0" applyNumberFormat="1" applyFont="1" applyBorder="1"/>
    <xf numFmtId="0" fontId="3" fillId="0" borderId="11" xfId="0" applyFont="1" applyBorder="1"/>
    <xf numFmtId="0" fontId="4" fillId="0" borderId="9" xfId="0" applyFont="1" applyBorder="1" applyAlignment="1">
      <alignment wrapText="1"/>
    </xf>
    <xf numFmtId="164" fontId="3" fillId="0" borderId="6" xfId="0" applyNumberFormat="1" applyFont="1" applyBorder="1"/>
    <xf numFmtId="9" fontId="3" fillId="0" borderId="7" xfId="0" applyNumberFormat="1" applyFont="1" applyBorder="1"/>
    <xf numFmtId="44" fontId="3" fillId="0" borderId="8" xfId="1" applyFont="1" applyBorder="1"/>
    <xf numFmtId="164" fontId="3" fillId="0" borderId="12" xfId="0" applyNumberFormat="1" applyFont="1" applyBorder="1"/>
    <xf numFmtId="0" fontId="7" fillId="3" borderId="17" xfId="0" applyFont="1" applyFill="1" applyBorder="1" applyAlignment="1">
      <alignment wrapText="1"/>
    </xf>
    <xf numFmtId="0" fontId="7" fillId="3" borderId="18" xfId="0" applyFont="1" applyFill="1" applyBorder="1" applyAlignment="1">
      <alignment wrapText="1"/>
    </xf>
    <xf numFmtId="164" fontId="7" fillId="3" borderId="19" xfId="1" applyNumberFormat="1" applyFont="1" applyFill="1" applyBorder="1" applyAlignment="1">
      <alignment wrapText="1"/>
    </xf>
    <xf numFmtId="0" fontId="4" fillId="0" borderId="15" xfId="0" applyFont="1" applyBorder="1" applyAlignment="1">
      <alignment wrapText="1"/>
    </xf>
    <xf numFmtId="164" fontId="4" fillId="0" borderId="20" xfId="0" applyNumberFormat="1" applyFont="1" applyBorder="1"/>
    <xf numFmtId="0" fontId="4" fillId="0" borderId="20" xfId="0" applyFont="1" applyBorder="1"/>
    <xf numFmtId="164" fontId="4" fillId="0" borderId="16" xfId="0" applyNumberFormat="1" applyFont="1" applyBorder="1"/>
    <xf numFmtId="0" fontId="4" fillId="0" borderId="15" xfId="0" applyFont="1" applyBorder="1"/>
    <xf numFmtId="0" fontId="8" fillId="0" borderId="20" xfId="0" applyFont="1" applyBorder="1"/>
    <xf numFmtId="44" fontId="4" fillId="0" borderId="20" xfId="0" applyNumberFormat="1" applyFont="1" applyBorder="1"/>
    <xf numFmtId="44" fontId="4" fillId="0" borderId="16" xfId="0" applyNumberFormat="1" applyFont="1" applyBorder="1"/>
    <xf numFmtId="0" fontId="9" fillId="0" borderId="0" xfId="0" applyFont="1"/>
    <xf numFmtId="0" fontId="9" fillId="7" borderId="13" xfId="0" applyFont="1" applyFill="1" applyBorder="1" applyAlignment="1">
      <alignment vertical="center" wrapText="1"/>
    </xf>
    <xf numFmtId="44" fontId="9" fillId="0" borderId="1" xfId="1" applyFont="1" applyBorder="1" applyAlignment="1">
      <alignment vertical="center"/>
    </xf>
    <xf numFmtId="9" fontId="9" fillId="0" borderId="1" xfId="2" applyFont="1" applyBorder="1" applyAlignment="1">
      <alignment vertical="center"/>
    </xf>
    <xf numFmtId="44" fontId="9" fillId="0" borderId="14" xfId="1" applyFont="1" applyBorder="1" applyAlignment="1">
      <alignment vertical="center"/>
    </xf>
    <xf numFmtId="0" fontId="9" fillId="7" borderId="17" xfId="0" applyFont="1" applyFill="1" applyBorder="1" applyAlignment="1">
      <alignment vertical="center" wrapText="1"/>
    </xf>
    <xf numFmtId="44" fontId="9" fillId="0" borderId="18" xfId="1" applyFont="1" applyBorder="1" applyAlignment="1">
      <alignment vertical="center"/>
    </xf>
    <xf numFmtId="9" fontId="9" fillId="0" borderId="18" xfId="2" applyFont="1" applyBorder="1" applyAlignment="1">
      <alignment vertical="center"/>
    </xf>
    <xf numFmtId="44" fontId="9" fillId="0" borderId="19" xfId="1" applyFont="1" applyBorder="1" applyAlignment="1">
      <alignment vertical="center"/>
    </xf>
    <xf numFmtId="0" fontId="9" fillId="7" borderId="21" xfId="0" applyFont="1" applyFill="1" applyBorder="1" applyAlignment="1">
      <alignment vertical="center" wrapText="1"/>
    </xf>
    <xf numFmtId="44" fontId="9" fillId="0" borderId="22" xfId="1" applyFont="1" applyBorder="1" applyAlignment="1">
      <alignment vertical="center"/>
    </xf>
    <xf numFmtId="9" fontId="9" fillId="0" borderId="22" xfId="2" applyFont="1" applyBorder="1" applyAlignment="1">
      <alignment vertical="center"/>
    </xf>
    <xf numFmtId="44" fontId="9" fillId="0" borderId="23" xfId="1" applyFont="1" applyBorder="1" applyAlignment="1">
      <alignment vertical="center"/>
    </xf>
    <xf numFmtId="0" fontId="7" fillId="8" borderId="2" xfId="0" applyFont="1" applyFill="1" applyBorder="1"/>
    <xf numFmtId="0" fontId="7" fillId="8" borderId="3" xfId="0" applyFont="1" applyFill="1" applyBorder="1"/>
    <xf numFmtId="0" fontId="7" fillId="8" borderId="25" xfId="0" applyFont="1" applyFill="1" applyBorder="1"/>
    <xf numFmtId="0" fontId="10" fillId="9" borderId="6" xfId="0" applyFont="1" applyFill="1" applyBorder="1" applyAlignment="1">
      <alignment horizontal="center" vertical="center"/>
    </xf>
    <xf numFmtId="44" fontId="10" fillId="9" borderId="7" xfId="0" applyNumberFormat="1" applyFont="1" applyFill="1" applyBorder="1" applyAlignment="1">
      <alignment horizontal="center" vertical="center"/>
    </xf>
    <xf numFmtId="0" fontId="10" fillId="9" borderId="7" xfId="0" applyFont="1" applyFill="1" applyBorder="1" applyAlignment="1">
      <alignment horizontal="center" vertical="center"/>
    </xf>
    <xf numFmtId="44" fontId="10" fillId="9" borderId="8" xfId="0" applyNumberFormat="1" applyFont="1" applyFill="1" applyBorder="1" applyAlignment="1">
      <alignment horizontal="center" vertical="center"/>
    </xf>
    <xf numFmtId="44" fontId="12" fillId="9" borderId="24" xfId="0" applyNumberFormat="1" applyFont="1" applyFill="1" applyBorder="1"/>
    <xf numFmtId="0" fontId="12" fillId="9" borderId="24" xfId="0" applyFont="1" applyFill="1" applyBorder="1"/>
    <xf numFmtId="44" fontId="12" fillId="9" borderId="12" xfId="0" applyNumberFormat="1" applyFont="1" applyFill="1" applyBorder="1"/>
    <xf numFmtId="0" fontId="11" fillId="9" borderId="6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9" fontId="0" fillId="11" borderId="1" xfId="0" applyNumberForma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9" fontId="2" fillId="4" borderId="1" xfId="2" applyFont="1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 wrapText="1"/>
    </xf>
    <xf numFmtId="9" fontId="2" fillId="6" borderId="1" xfId="2" applyFon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0" fillId="11" borderId="17" xfId="0" applyFill="1" applyBorder="1" applyAlignment="1">
      <alignment horizontal="center" vertical="center" wrapText="1"/>
    </xf>
    <xf numFmtId="9" fontId="0" fillId="11" borderId="18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9" fontId="5" fillId="3" borderId="18" xfId="2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activeCell="B10" sqref="B10"/>
    </sheetView>
  </sheetViews>
  <sheetFormatPr defaultRowHeight="14.25"/>
  <cols>
    <col min="1" max="1" width="26.125" customWidth="1"/>
    <col min="2" max="2" width="16" customWidth="1"/>
    <col min="3" max="3" width="5.375" customWidth="1"/>
    <col min="4" max="4" width="13.75" customWidth="1"/>
    <col min="5" max="5" width="15.25" customWidth="1"/>
  </cols>
  <sheetData>
    <row r="1" spans="1:5" ht="15">
      <c r="A1" s="42" t="s">
        <v>0</v>
      </c>
      <c r="B1" s="43" t="s">
        <v>10</v>
      </c>
      <c r="C1" s="43" t="s">
        <v>12</v>
      </c>
      <c r="D1" s="43" t="s">
        <v>11</v>
      </c>
      <c r="E1" s="44" t="s">
        <v>13</v>
      </c>
    </row>
    <row r="2" spans="1:5" ht="15.75">
      <c r="A2" s="12" t="s">
        <v>1</v>
      </c>
      <c r="B2" s="13">
        <f>ROUND(E2/(1+C2),2)</f>
        <v>381645.27</v>
      </c>
      <c r="C2" s="9">
        <v>0.23</v>
      </c>
      <c r="D2" s="13">
        <f>E2-B2</f>
        <v>87778.409999999974</v>
      </c>
      <c r="E2" s="14">
        <v>469423.68</v>
      </c>
    </row>
    <row r="3" spans="1:5" ht="31.5">
      <c r="A3" s="12" t="s">
        <v>2</v>
      </c>
      <c r="B3" s="13">
        <f t="shared" ref="B3:B10" si="0">ROUND(E3/(1+C3),2)</f>
        <v>21730.73</v>
      </c>
      <c r="C3" s="9">
        <v>0.23</v>
      </c>
      <c r="D3" s="13">
        <f t="shared" ref="D3:D10" si="1">E3-B3</f>
        <v>4998.07</v>
      </c>
      <c r="E3" s="14">
        <v>26728.799999999999</v>
      </c>
    </row>
    <row r="4" spans="1:5" ht="31.5">
      <c r="A4" s="12" t="s">
        <v>3</v>
      </c>
      <c r="B4" s="13">
        <f t="shared" si="0"/>
        <v>498777.68</v>
      </c>
      <c r="C4" s="9">
        <v>0.08</v>
      </c>
      <c r="D4" s="13">
        <f t="shared" si="1"/>
        <v>39902.210000000021</v>
      </c>
      <c r="E4" s="14">
        <v>538679.89</v>
      </c>
    </row>
    <row r="5" spans="1:5" ht="15.75">
      <c r="A5" s="12" t="s">
        <v>4</v>
      </c>
      <c r="B5" s="13">
        <f t="shared" si="0"/>
        <v>17913.29</v>
      </c>
      <c r="C5" s="9">
        <v>0.23</v>
      </c>
      <c r="D5" s="13">
        <f t="shared" si="1"/>
        <v>4120.0599999999977</v>
      </c>
      <c r="E5" s="14">
        <v>22033.35</v>
      </c>
    </row>
    <row r="6" spans="1:5" ht="15.75">
      <c r="A6" s="12" t="s">
        <v>5</v>
      </c>
      <c r="B6" s="13">
        <f t="shared" si="0"/>
        <v>49235.77</v>
      </c>
      <c r="C6" s="9">
        <v>0.08</v>
      </c>
      <c r="D6" s="13">
        <f t="shared" si="1"/>
        <v>3938.8600000000006</v>
      </c>
      <c r="E6" s="14">
        <v>53174.63</v>
      </c>
    </row>
    <row r="7" spans="1:5" ht="15.75">
      <c r="A7" s="15" t="s">
        <v>6</v>
      </c>
      <c r="B7" s="16">
        <f t="shared" si="0"/>
        <v>105611.37</v>
      </c>
      <c r="C7" s="17">
        <v>0.23</v>
      </c>
      <c r="D7" s="16">
        <f t="shared" si="1"/>
        <v>24290.62000000001</v>
      </c>
      <c r="E7" s="18">
        <v>129901.99</v>
      </c>
    </row>
    <row r="8" spans="1:5" ht="15.75">
      <c r="A8" s="15" t="s">
        <v>7</v>
      </c>
      <c r="B8" s="16">
        <f t="shared" si="0"/>
        <v>361096.92</v>
      </c>
      <c r="C8" s="17">
        <v>0.23</v>
      </c>
      <c r="D8" s="16">
        <f t="shared" si="1"/>
        <v>83052.290000000037</v>
      </c>
      <c r="E8" s="18">
        <v>444149.21</v>
      </c>
    </row>
    <row r="9" spans="1:5" ht="15.75">
      <c r="A9" s="15" t="s">
        <v>8</v>
      </c>
      <c r="B9" s="16">
        <f t="shared" si="0"/>
        <v>19235.09</v>
      </c>
      <c r="C9" s="17">
        <v>0.08</v>
      </c>
      <c r="D9" s="16">
        <f t="shared" si="1"/>
        <v>1538.8100000000013</v>
      </c>
      <c r="E9" s="18">
        <v>20773.900000000001</v>
      </c>
    </row>
    <row r="10" spans="1:5" ht="15.75">
      <c r="A10" s="15" t="s">
        <v>9</v>
      </c>
      <c r="B10" s="16">
        <f t="shared" si="0"/>
        <v>250185.19</v>
      </c>
      <c r="C10" s="17">
        <v>0.08</v>
      </c>
      <c r="D10" s="16">
        <f t="shared" si="1"/>
        <v>20014.809999999998</v>
      </c>
      <c r="E10" s="18">
        <v>270200</v>
      </c>
    </row>
    <row r="11" spans="1:5" ht="16.5" thickBot="1">
      <c r="A11" s="45" t="s">
        <v>14</v>
      </c>
      <c r="B11" s="46">
        <f>SUM(B2:B10)</f>
        <v>1705431.3099999998</v>
      </c>
      <c r="C11" s="47"/>
      <c r="D11" s="46">
        <f>SUM(D2:D10)</f>
        <v>269634.14</v>
      </c>
      <c r="E11" s="48">
        <f>SUM(E2:E10)</f>
        <v>1975065.4499999997</v>
      </c>
    </row>
    <row r="12" spans="1:5" ht="15.75">
      <c r="A12" s="2"/>
      <c r="B12" s="2"/>
      <c r="C12" s="2"/>
      <c r="D12" s="2"/>
      <c r="E12" s="2"/>
    </row>
    <row r="13" spans="1:5" ht="15.75">
      <c r="A13" s="2"/>
      <c r="B13" s="2"/>
      <c r="C13" s="2"/>
      <c r="D13" s="2"/>
      <c r="E13" s="2"/>
    </row>
    <row r="14" spans="1:5" ht="16.5" thickBot="1">
      <c r="A14" s="2"/>
      <c r="B14" s="2"/>
      <c r="C14" s="2"/>
      <c r="D14" s="2"/>
      <c r="E14" s="2"/>
    </row>
    <row r="15" spans="1:5" ht="15.75">
      <c r="A15" s="3" t="s">
        <v>20</v>
      </c>
      <c r="B15" s="4" t="s">
        <v>24</v>
      </c>
      <c r="C15" s="5" t="s">
        <v>12</v>
      </c>
      <c r="D15" s="4" t="s">
        <v>11</v>
      </c>
      <c r="E15" s="6" t="s">
        <v>16</v>
      </c>
    </row>
    <row r="16" spans="1:5" ht="15.75">
      <c r="A16" s="8" t="s">
        <v>15</v>
      </c>
      <c r="B16" s="13">
        <f>ROUND(E16/(1+C16),2)</f>
        <v>307092.89</v>
      </c>
      <c r="C16" s="9">
        <v>0.23</v>
      </c>
      <c r="D16" s="10">
        <f>E16-B16</f>
        <v>70631.37</v>
      </c>
      <c r="E16" s="11">
        <v>377724.26</v>
      </c>
    </row>
    <row r="17" spans="1:5" ht="15.75">
      <c r="A17" s="8" t="s">
        <v>9</v>
      </c>
      <c r="B17" s="13">
        <f>ROUND(E17/(1+C17),2)</f>
        <v>107407.41</v>
      </c>
      <c r="C17" s="9">
        <v>0.08</v>
      </c>
      <c r="D17" s="10">
        <f>E17-B17</f>
        <v>8592.5899999999965</v>
      </c>
      <c r="E17" s="11">
        <v>116000</v>
      </c>
    </row>
    <row r="18" spans="1:5" ht="16.5" thickBot="1">
      <c r="A18" s="49" t="s">
        <v>14</v>
      </c>
      <c r="B18" s="46">
        <f>SUM(B16:B17)</f>
        <v>414500.30000000005</v>
      </c>
      <c r="C18" s="50"/>
      <c r="D18" s="51">
        <f>SUM(D16:D17)</f>
        <v>79223.959999999992</v>
      </c>
      <c r="E18" s="52">
        <f>SUM(E16:E17)</f>
        <v>493724.26</v>
      </c>
    </row>
    <row r="19" spans="1:5" ht="15.75">
      <c r="A19" s="2"/>
      <c r="B19" s="2"/>
      <c r="C19" s="2"/>
      <c r="D19" s="19"/>
      <c r="E19" s="19"/>
    </row>
    <row r="20" spans="1:5" ht="15.75">
      <c r="A20" s="1" t="s">
        <v>21</v>
      </c>
      <c r="B20" s="20">
        <f>SUM(B11+B18)</f>
        <v>2119931.61</v>
      </c>
      <c r="C20" s="1"/>
      <c r="D20" s="20">
        <f>SUM(D11+D18)</f>
        <v>348858.1</v>
      </c>
      <c r="E20" s="20">
        <f>E11+E18</f>
        <v>2468789.71</v>
      </c>
    </row>
    <row r="21" spans="1:5" ht="15.75">
      <c r="A21" s="7"/>
      <c r="B21" s="7"/>
      <c r="C21" s="7"/>
      <c r="D21" s="7"/>
      <c r="E21" s="7"/>
    </row>
    <row r="22" spans="1:5" ht="15.75">
      <c r="A22" s="21" t="s">
        <v>22</v>
      </c>
      <c r="B22" s="7"/>
      <c r="C22" s="7"/>
      <c r="D22" s="7"/>
      <c r="E22" s="7"/>
    </row>
    <row r="23" spans="1:5" ht="15.75">
      <c r="A23" s="22" t="s">
        <v>23</v>
      </c>
      <c r="B23" s="7"/>
      <c r="C23" s="7"/>
      <c r="D23" s="7"/>
      <c r="E23" s="7"/>
    </row>
    <row r="24" spans="1:5" ht="16.5" thickBot="1">
      <c r="A24" s="7"/>
      <c r="B24" s="7"/>
      <c r="C24" s="7"/>
      <c r="D24" s="7"/>
      <c r="E24" s="7"/>
    </row>
    <row r="25" spans="1:5" ht="16.5" thickBot="1">
      <c r="A25" s="23" t="s">
        <v>14</v>
      </c>
      <c r="B25" s="24" t="s">
        <v>16</v>
      </c>
      <c r="C25" s="25" t="s">
        <v>12</v>
      </c>
      <c r="D25" s="25" t="s">
        <v>11</v>
      </c>
      <c r="E25" s="26" t="s">
        <v>17</v>
      </c>
    </row>
    <row r="26" spans="1:5" ht="16.5" thickBot="1">
      <c r="A26" s="27" t="s">
        <v>18</v>
      </c>
      <c r="B26" s="28">
        <v>998828.42</v>
      </c>
      <c r="C26" s="29">
        <v>0.08</v>
      </c>
      <c r="D26" s="30">
        <f>B26-E26</f>
        <v>73987.290370370378</v>
      </c>
      <c r="E26" s="31">
        <f>B26/1.08</f>
        <v>924841.12962962966</v>
      </c>
    </row>
    <row r="27" spans="1:5" ht="16.5" thickBot="1">
      <c r="A27" s="32"/>
      <c r="B27" s="33"/>
      <c r="C27" s="34"/>
      <c r="D27" s="35"/>
      <c r="E27" s="36"/>
    </row>
    <row r="28" spans="1:5" ht="32.25" thickBot="1">
      <c r="A28" s="37" t="s">
        <v>19</v>
      </c>
      <c r="B28" s="38">
        <v>1469961.29</v>
      </c>
      <c r="C28" s="39">
        <v>0.23</v>
      </c>
      <c r="D28" s="40">
        <f>B28-E28</f>
        <v>274870.81032520323</v>
      </c>
      <c r="E28" s="41">
        <f>B28/1.23</f>
        <v>1195090.4796747968</v>
      </c>
    </row>
    <row r="29" spans="1:5" ht="15">
      <c r="A29" s="53"/>
      <c r="B29" s="53"/>
      <c r="C29" s="53"/>
      <c r="D29" s="53"/>
      <c r="E29" s="5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0" sqref="C10"/>
    </sheetView>
  </sheetViews>
  <sheetFormatPr defaultRowHeight="14.25"/>
  <cols>
    <col min="1" max="1" width="28.875" customWidth="1"/>
    <col min="2" max="3" width="16.25" bestFit="1" customWidth="1"/>
    <col min="4" max="4" width="11.75" bestFit="1" customWidth="1"/>
    <col min="5" max="5" width="14.625" bestFit="1" customWidth="1"/>
    <col min="6" max="6" width="14.5" customWidth="1"/>
    <col min="7" max="7" width="16.625" customWidth="1"/>
    <col min="8" max="8" width="12" bestFit="1" customWidth="1"/>
  </cols>
  <sheetData>
    <row r="1" spans="1:5" ht="15.75" thickBot="1">
      <c r="A1" s="66" t="s">
        <v>29</v>
      </c>
      <c r="B1" s="67" t="s">
        <v>25</v>
      </c>
      <c r="C1" s="67" t="s">
        <v>26</v>
      </c>
      <c r="D1" s="67" t="s">
        <v>27</v>
      </c>
      <c r="E1" s="68" t="s">
        <v>28</v>
      </c>
    </row>
    <row r="2" spans="1:5" ht="30" customHeight="1">
      <c r="A2" s="58" t="s">
        <v>1</v>
      </c>
      <c r="B2" s="59">
        <v>469423.68</v>
      </c>
      <c r="C2" s="59">
        <f>ROUND(B2/(1+D2),2)</f>
        <v>381645.27</v>
      </c>
      <c r="D2" s="60">
        <v>0.23</v>
      </c>
      <c r="E2" s="61">
        <f t="shared" ref="E2:E4" si="0">B2-C2</f>
        <v>87778.409999999974</v>
      </c>
    </row>
    <row r="3" spans="1:5" ht="30.75" customHeight="1">
      <c r="A3" s="54" t="s">
        <v>30</v>
      </c>
      <c r="B3" s="55">
        <v>26728.799999999999</v>
      </c>
      <c r="C3" s="55">
        <f t="shared" ref="C3:C4" si="1">ROUND(B3/(1+D3),2)</f>
        <v>21730.73</v>
      </c>
      <c r="D3" s="56">
        <v>0.23</v>
      </c>
      <c r="E3" s="57">
        <f t="shared" si="0"/>
        <v>4998.07</v>
      </c>
    </row>
    <row r="4" spans="1:5" ht="15.75" thickBot="1">
      <c r="A4" s="54" t="s">
        <v>31</v>
      </c>
      <c r="B4" s="55">
        <v>22033.35</v>
      </c>
      <c r="C4" s="55">
        <f t="shared" si="1"/>
        <v>17913.29</v>
      </c>
      <c r="D4" s="56">
        <v>0.23</v>
      </c>
      <c r="E4" s="57">
        <f t="shared" si="0"/>
        <v>4120.0599999999977</v>
      </c>
    </row>
    <row r="5" spans="1:5" ht="16.5" thickBot="1">
      <c r="A5" s="69" t="s">
        <v>14</v>
      </c>
      <c r="B5" s="70">
        <f>SUM(B2:B4)</f>
        <v>518185.82999999996</v>
      </c>
      <c r="C5" s="70">
        <f>SUM(C2:C4)</f>
        <v>421289.29</v>
      </c>
      <c r="D5" s="71"/>
      <c r="E5" s="72">
        <f>SUM(E2:E4)</f>
        <v>96896.539999999979</v>
      </c>
    </row>
    <row r="7" spans="1:5" ht="15" thickBot="1"/>
    <row r="8" spans="1:5" ht="30">
      <c r="A8" s="58" t="s">
        <v>3</v>
      </c>
      <c r="B8" s="59">
        <v>538679.89</v>
      </c>
      <c r="C8" s="59">
        <f t="shared" ref="C8:C13" si="2">ROUND(B8/(1+D8),2)</f>
        <v>498777.68</v>
      </c>
      <c r="D8" s="60">
        <v>0.08</v>
      </c>
      <c r="E8" s="61">
        <f t="shared" ref="E8:E13" si="3">B8-C8</f>
        <v>39902.210000000021</v>
      </c>
    </row>
    <row r="9" spans="1:5" ht="15">
      <c r="A9" s="54" t="s">
        <v>5</v>
      </c>
      <c r="B9" s="55">
        <v>53174.63</v>
      </c>
      <c r="C9" s="55">
        <f t="shared" si="2"/>
        <v>49235.77</v>
      </c>
      <c r="D9" s="56">
        <v>0.08</v>
      </c>
      <c r="E9" s="57">
        <f t="shared" si="3"/>
        <v>3938.8600000000006</v>
      </c>
    </row>
    <row r="10" spans="1:5" ht="15">
      <c r="A10" s="54" t="s">
        <v>32</v>
      </c>
      <c r="B10" s="55">
        <v>114060.28</v>
      </c>
      <c r="C10" s="55">
        <f t="shared" si="2"/>
        <v>105611.37</v>
      </c>
      <c r="D10" s="56">
        <v>0.08</v>
      </c>
      <c r="E10" s="57">
        <f t="shared" si="3"/>
        <v>8448.9100000000035</v>
      </c>
    </row>
    <row r="11" spans="1:5" ht="15">
      <c r="A11" s="54" t="s">
        <v>33</v>
      </c>
      <c r="B11" s="55">
        <v>389984.67</v>
      </c>
      <c r="C11" s="55">
        <f t="shared" si="2"/>
        <v>361096.92</v>
      </c>
      <c r="D11" s="56">
        <v>0.08</v>
      </c>
      <c r="E11" s="57">
        <f t="shared" si="3"/>
        <v>28887.75</v>
      </c>
    </row>
    <row r="12" spans="1:5" ht="15">
      <c r="A12" s="54" t="s">
        <v>34</v>
      </c>
      <c r="B12" s="55">
        <v>18240.5</v>
      </c>
      <c r="C12" s="55">
        <f t="shared" si="2"/>
        <v>16889.349999999999</v>
      </c>
      <c r="D12" s="56">
        <v>0.08</v>
      </c>
      <c r="E12" s="57">
        <f t="shared" si="3"/>
        <v>1351.1500000000015</v>
      </c>
    </row>
    <row r="13" spans="1:5" ht="15.75" thickBot="1">
      <c r="A13" s="62" t="s">
        <v>35</v>
      </c>
      <c r="B13" s="63">
        <v>270200</v>
      </c>
      <c r="C13" s="63">
        <f t="shared" si="2"/>
        <v>250185.19</v>
      </c>
      <c r="D13" s="64">
        <v>0.08</v>
      </c>
      <c r="E13" s="65">
        <f t="shared" si="3"/>
        <v>20014.809999999998</v>
      </c>
    </row>
    <row r="14" spans="1:5" ht="16.5" thickBot="1">
      <c r="A14" s="76" t="s">
        <v>36</v>
      </c>
      <c r="B14" s="73">
        <f>SUM(B8:B13)</f>
        <v>1384339.97</v>
      </c>
      <c r="C14" s="73">
        <f>SUM(C8:C13)</f>
        <v>1281796.28</v>
      </c>
      <c r="D14" s="74"/>
      <c r="E14" s="75">
        <f>SUM(E8:E13)</f>
        <v>102543.69000000003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F11" sqref="F11"/>
    </sheetView>
  </sheetViews>
  <sheetFormatPr defaultRowHeight="14.25"/>
  <cols>
    <col min="1" max="1" width="27.875" style="82" bestFit="1" customWidth="1"/>
    <col min="2" max="2" width="9" style="82"/>
    <col min="3" max="3" width="4.875" style="82" customWidth="1"/>
    <col min="4" max="4" width="18.75" style="82" customWidth="1"/>
    <col min="5" max="5" width="11.125" style="82" customWidth="1"/>
  </cols>
  <sheetData>
    <row r="1" spans="1:5" ht="16.5" thickBot="1">
      <c r="A1" s="78" t="s">
        <v>40</v>
      </c>
      <c r="B1" s="78"/>
    </row>
    <row r="2" spans="1:5" ht="15" thickBot="1">
      <c r="A2" s="79"/>
      <c r="B2" s="80" t="s">
        <v>12</v>
      </c>
      <c r="D2" s="81" t="s">
        <v>43</v>
      </c>
      <c r="E2" s="81"/>
    </row>
    <row r="3" spans="1:5" ht="171">
      <c r="A3" s="83" t="s">
        <v>38</v>
      </c>
      <c r="B3" s="84">
        <v>0.08</v>
      </c>
      <c r="D3" s="77" t="s">
        <v>0</v>
      </c>
      <c r="E3" s="85" t="s">
        <v>12</v>
      </c>
    </row>
    <row r="4" spans="1:5" ht="47.25" customHeight="1">
      <c r="A4" s="83" t="s">
        <v>47</v>
      </c>
      <c r="B4" s="84">
        <v>0.23</v>
      </c>
      <c r="D4" s="86" t="s">
        <v>3</v>
      </c>
      <c r="E4" s="87">
        <v>0.08</v>
      </c>
    </row>
    <row r="5" spans="1:5" ht="33.75" customHeight="1">
      <c r="A5" s="83" t="s">
        <v>41</v>
      </c>
      <c r="B5" s="84">
        <v>0.23</v>
      </c>
      <c r="D5" s="86" t="s">
        <v>5</v>
      </c>
      <c r="E5" s="87">
        <v>0.08</v>
      </c>
    </row>
    <row r="6" spans="1:5" ht="31.5" customHeight="1">
      <c r="A6" s="88" t="s">
        <v>37</v>
      </c>
      <c r="B6" s="84">
        <v>0.23</v>
      </c>
      <c r="D6" s="89" t="s">
        <v>6</v>
      </c>
      <c r="E6" s="90">
        <v>0.08</v>
      </c>
    </row>
    <row r="7" spans="1:5" ht="30.75" customHeight="1">
      <c r="A7" s="88"/>
      <c r="B7" s="91"/>
      <c r="D7" s="89" t="s">
        <v>44</v>
      </c>
      <c r="E7" s="90">
        <v>0.08</v>
      </c>
    </row>
    <row r="8" spans="1:5" ht="23.25" customHeight="1" thickBot="1">
      <c r="A8" s="92" t="s">
        <v>14</v>
      </c>
      <c r="B8" s="93"/>
      <c r="D8" s="89" t="s">
        <v>8</v>
      </c>
      <c r="E8" s="90">
        <v>0.08</v>
      </c>
    </row>
    <row r="9" spans="1:5" ht="15.75">
      <c r="D9" s="89" t="s">
        <v>9</v>
      </c>
      <c r="E9" s="90">
        <v>0.08</v>
      </c>
    </row>
    <row r="10" spans="1:5" ht="16.5" thickBot="1">
      <c r="A10" s="78" t="s">
        <v>39</v>
      </c>
      <c r="B10" s="78"/>
      <c r="D10" s="94" t="s">
        <v>14</v>
      </c>
      <c r="E10" s="95"/>
    </row>
    <row r="11" spans="1:5" ht="28.5">
      <c r="A11" s="96" t="s">
        <v>42</v>
      </c>
      <c r="B11" s="97">
        <v>0.23</v>
      </c>
      <c r="D11" s="98"/>
      <c r="E11" s="98"/>
    </row>
    <row r="12" spans="1:5" ht="24" customHeight="1">
      <c r="A12" s="88"/>
      <c r="B12" s="91"/>
      <c r="D12" s="86" t="s">
        <v>1</v>
      </c>
      <c r="E12" s="87">
        <v>0.23</v>
      </c>
    </row>
    <row r="13" spans="1:5" ht="31.5" customHeight="1" thickBot="1">
      <c r="A13" s="92" t="s">
        <v>36</v>
      </c>
      <c r="B13" s="93"/>
      <c r="D13" s="86" t="s">
        <v>4</v>
      </c>
      <c r="E13" s="87">
        <v>0.23</v>
      </c>
    </row>
    <row r="14" spans="1:5" ht="43.5" customHeight="1" thickBot="1">
      <c r="D14" s="86" t="s">
        <v>2</v>
      </c>
      <c r="E14" s="87">
        <v>0.23</v>
      </c>
    </row>
    <row r="15" spans="1:5" ht="15.75">
      <c r="D15" s="99" t="s">
        <v>20</v>
      </c>
      <c r="E15" s="100" t="s">
        <v>12</v>
      </c>
    </row>
    <row r="16" spans="1:5" ht="109.5" customHeight="1">
      <c r="D16" s="101" t="s">
        <v>45</v>
      </c>
      <c r="E16" s="87">
        <v>0.23</v>
      </c>
    </row>
    <row r="17" spans="4:5" ht="54.75" customHeight="1">
      <c r="D17" s="101" t="s">
        <v>46</v>
      </c>
      <c r="E17" s="87">
        <v>0.23</v>
      </c>
    </row>
    <row r="18" spans="4:5" ht="16.5" thickBot="1">
      <c r="D18" s="102" t="s">
        <v>14</v>
      </c>
      <c r="E18" s="103"/>
    </row>
  </sheetData>
  <mergeCells count="3">
    <mergeCell ref="A1:B1"/>
    <mergeCell ref="A10:B10"/>
    <mergeCell ref="D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Starostwo</dc:creator>
  <cp:lastModifiedBy>Anna Stanula </cp:lastModifiedBy>
  <cp:lastPrinted>2017-07-20T12:55:36Z</cp:lastPrinted>
  <dcterms:created xsi:type="dcterms:W3CDTF">2017-03-22T13:47:54Z</dcterms:created>
  <dcterms:modified xsi:type="dcterms:W3CDTF">2017-07-20T12:56:32Z</dcterms:modified>
</cp:coreProperties>
</file>